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15" windowHeight="10740"/>
  </bookViews>
  <sheets>
    <sheet name="42801 - Доходы бюджета" sheetId="1" r:id="rId1"/>
  </sheets>
  <calcPr calcId="124519"/>
</workbook>
</file>

<file path=xl/calcChain.xml><?xml version="1.0" encoding="utf-8"?>
<calcChain xmlns="http://schemas.openxmlformats.org/spreadsheetml/2006/main">
  <c r="D182" i="1"/>
  <c r="D190"/>
  <c r="D178" s="1"/>
  <c r="D141"/>
  <c r="D138"/>
  <c r="D133"/>
  <c r="D155"/>
  <c r="D140" s="1"/>
  <c r="D179"/>
  <c r="G131"/>
  <c r="G132"/>
  <c r="K195"/>
  <c r="J195"/>
  <c r="I195"/>
  <c r="E194"/>
  <c r="F194"/>
  <c r="G194"/>
  <c r="H194"/>
  <c r="D194"/>
  <c r="G133"/>
  <c r="G181"/>
  <c r="G155"/>
  <c r="G140" s="1"/>
  <c r="G77"/>
  <c r="E182"/>
  <c r="F148"/>
  <c r="E148"/>
  <c r="D148"/>
  <c r="K194" l="1"/>
  <c r="I194"/>
  <c r="J194"/>
  <c r="F182"/>
  <c r="F191"/>
  <c r="E191"/>
  <c r="K197" l="1"/>
  <c r="K193"/>
  <c r="K191"/>
  <c r="K189"/>
  <c r="K187"/>
  <c r="K184"/>
  <c r="K182"/>
  <c r="K180"/>
  <c r="K177"/>
  <c r="K175"/>
  <c r="K173"/>
  <c r="K171"/>
  <c r="K169"/>
  <c r="K167"/>
  <c r="K165"/>
  <c r="K163"/>
  <c r="K161"/>
  <c r="K159"/>
  <c r="K156"/>
  <c r="K154"/>
  <c r="K152"/>
  <c r="K150"/>
  <c r="K148"/>
  <c r="K146"/>
  <c r="K144"/>
  <c r="K142"/>
  <c r="K139"/>
  <c r="K137"/>
  <c r="K136"/>
  <c r="K135"/>
  <c r="K134"/>
  <c r="K130"/>
  <c r="K128"/>
  <c r="K125"/>
  <c r="K123"/>
  <c r="K122"/>
  <c r="K120"/>
  <c r="K119"/>
  <c r="K118"/>
  <c r="K115"/>
  <c r="K114"/>
  <c r="K113"/>
  <c r="K112"/>
  <c r="K111"/>
  <c r="K109"/>
  <c r="K107"/>
  <c r="K106"/>
  <c r="K103"/>
  <c r="K101"/>
  <c r="K100"/>
  <c r="K97"/>
  <c r="K96"/>
  <c r="K93"/>
  <c r="K90"/>
  <c r="K87"/>
  <c r="K83"/>
  <c r="K82"/>
  <c r="K81"/>
  <c r="K80"/>
  <c r="K79"/>
  <c r="K76"/>
  <c r="K73"/>
  <c r="K71"/>
  <c r="K70"/>
  <c r="K67"/>
  <c r="K65"/>
  <c r="K61"/>
  <c r="K59"/>
  <c r="K56"/>
  <c r="K52"/>
  <c r="K49"/>
  <c r="K46"/>
  <c r="K44"/>
  <c r="K41"/>
  <c r="K40"/>
  <c r="K38"/>
  <c r="K37"/>
  <c r="K35"/>
  <c r="K33"/>
  <c r="K32"/>
  <c r="K30"/>
  <c r="K29"/>
  <c r="K27"/>
  <c r="K26"/>
  <c r="K25"/>
  <c r="K23"/>
  <c r="K22"/>
  <c r="K20"/>
  <c r="K19"/>
  <c r="K15"/>
  <c r="K14"/>
  <c r="K13"/>
  <c r="K12"/>
  <c r="J197"/>
  <c r="J193"/>
  <c r="J191"/>
  <c r="J189"/>
  <c r="J187"/>
  <c r="J184"/>
  <c r="J182"/>
  <c r="J180"/>
  <c r="J177"/>
  <c r="J175"/>
  <c r="J173"/>
  <c r="J171"/>
  <c r="J169"/>
  <c r="J167"/>
  <c r="J165"/>
  <c r="J163"/>
  <c r="J161"/>
  <c r="J159"/>
  <c r="J156"/>
  <c r="J154"/>
  <c r="J152"/>
  <c r="J150"/>
  <c r="J148"/>
  <c r="J146"/>
  <c r="J144"/>
  <c r="J142"/>
  <c r="J139"/>
  <c r="J137"/>
  <c r="J136"/>
  <c r="J135"/>
  <c r="J134"/>
  <c r="J130"/>
  <c r="J128"/>
  <c r="J125"/>
  <c r="J123"/>
  <c r="J122"/>
  <c r="J120"/>
  <c r="J119"/>
  <c r="J118"/>
  <c r="J115"/>
  <c r="J114"/>
  <c r="J113"/>
  <c r="J112"/>
  <c r="J111"/>
  <c r="J109"/>
  <c r="J107"/>
  <c r="J106"/>
  <c r="J103"/>
  <c r="J101"/>
  <c r="J100"/>
  <c r="J97"/>
  <c r="J96"/>
  <c r="J93"/>
  <c r="J90"/>
  <c r="J87"/>
  <c r="J83"/>
  <c r="J82"/>
  <c r="J81"/>
  <c r="J80"/>
  <c r="J79"/>
  <c r="J76"/>
  <c r="J73"/>
  <c r="J71"/>
  <c r="J70"/>
  <c r="J67"/>
  <c r="J65"/>
  <c r="J61"/>
  <c r="J59"/>
  <c r="J56"/>
  <c r="J52"/>
  <c r="J49"/>
  <c r="J46"/>
  <c r="J44"/>
  <c r="J41"/>
  <c r="J40"/>
  <c r="J38"/>
  <c r="J37"/>
  <c r="J35"/>
  <c r="J33"/>
  <c r="J32"/>
  <c r="J30"/>
  <c r="J29"/>
  <c r="J27"/>
  <c r="J26"/>
  <c r="J25"/>
  <c r="J23"/>
  <c r="J22"/>
  <c r="J20"/>
  <c r="J19"/>
  <c r="J15"/>
  <c r="J14"/>
  <c r="J13"/>
  <c r="J12"/>
  <c r="E196"/>
  <c r="D196"/>
  <c r="E192"/>
  <c r="D192"/>
  <c r="E190"/>
  <c r="E188"/>
  <c r="D188"/>
  <c r="E186"/>
  <c r="E185" s="1"/>
  <c r="D186"/>
  <c r="D185" s="1"/>
  <c r="E183"/>
  <c r="D183"/>
  <c r="E181"/>
  <c r="D181"/>
  <c r="E179"/>
  <c r="E176"/>
  <c r="D176"/>
  <c r="E174"/>
  <c r="D174"/>
  <c r="E172"/>
  <c r="D172"/>
  <c r="E170"/>
  <c r="D170"/>
  <c r="E168"/>
  <c r="D168"/>
  <c r="E166"/>
  <c r="D166"/>
  <c r="E164"/>
  <c r="D164"/>
  <c r="E162"/>
  <c r="D162"/>
  <c r="E160"/>
  <c r="D160"/>
  <c r="E158"/>
  <c r="D158"/>
  <c r="E155"/>
  <c r="E153"/>
  <c r="D153"/>
  <c r="E151"/>
  <c r="D151"/>
  <c r="E149"/>
  <c r="D149"/>
  <c r="E147"/>
  <c r="D147"/>
  <c r="E145"/>
  <c r="D145"/>
  <c r="E143"/>
  <c r="D143"/>
  <c r="E141"/>
  <c r="E138"/>
  <c r="E133" s="1"/>
  <c r="E126"/>
  <c r="D126"/>
  <c r="E124"/>
  <c r="D124"/>
  <c r="E121"/>
  <c r="D121"/>
  <c r="E117"/>
  <c r="D117"/>
  <c r="E110"/>
  <c r="D110"/>
  <c r="E108"/>
  <c r="D108"/>
  <c r="E105"/>
  <c r="D105"/>
  <c r="E102"/>
  <c r="D102"/>
  <c r="E99"/>
  <c r="D99"/>
  <c r="E95"/>
  <c r="E94" s="1"/>
  <c r="D95"/>
  <c r="D94" s="1"/>
  <c r="E92"/>
  <c r="D92"/>
  <c r="E86"/>
  <c r="E85" s="1"/>
  <c r="E84" s="1"/>
  <c r="D86"/>
  <c r="D85" s="1"/>
  <c r="D84" s="1"/>
  <c r="E78"/>
  <c r="D78"/>
  <c r="D77" s="1"/>
  <c r="E77"/>
  <c r="E75"/>
  <c r="E74" s="1"/>
  <c r="D75"/>
  <c r="D74" s="1"/>
  <c r="E72"/>
  <c r="D72"/>
  <c r="E69"/>
  <c r="D69"/>
  <c r="E64"/>
  <c r="D64"/>
  <c r="E53"/>
  <c r="D53"/>
  <c r="E47"/>
  <c r="D47"/>
  <c r="E45"/>
  <c r="D45"/>
  <c r="E43"/>
  <c r="E42" s="1"/>
  <c r="E36" s="1"/>
  <c r="D43"/>
  <c r="E39"/>
  <c r="D39"/>
  <c r="E17"/>
  <c r="E16" s="1"/>
  <c r="F17"/>
  <c r="D17"/>
  <c r="D16" s="1"/>
  <c r="D66"/>
  <c r="E66"/>
  <c r="D11"/>
  <c r="D10" s="1"/>
  <c r="E11"/>
  <c r="E10" s="1"/>
  <c r="G151"/>
  <c r="F151"/>
  <c r="E98" l="1"/>
  <c r="D116"/>
  <c r="J151"/>
  <c r="K151"/>
  <c r="E63"/>
  <c r="D42"/>
  <c r="D36" s="1"/>
  <c r="D9" s="1"/>
  <c r="E178"/>
  <c r="E157"/>
  <c r="E140"/>
  <c r="E116"/>
  <c r="E104" s="1"/>
  <c r="D104"/>
  <c r="D98"/>
  <c r="E91"/>
  <c r="D91"/>
  <c r="D63"/>
  <c r="E9"/>
  <c r="E62" l="1"/>
  <c r="E8" s="1"/>
  <c r="D62"/>
  <c r="D8" s="1"/>
  <c r="E132"/>
  <c r="E131" s="1"/>
  <c r="D132"/>
  <c r="D131" s="1"/>
  <c r="E7" l="1"/>
  <c r="D7"/>
  <c r="F196" l="1"/>
  <c r="F192"/>
  <c r="F190"/>
  <c r="F188"/>
  <c r="F186"/>
  <c r="F185" s="1"/>
  <c r="F183"/>
  <c r="F181"/>
  <c r="F179"/>
  <c r="F176"/>
  <c r="F174"/>
  <c r="F172"/>
  <c r="F170"/>
  <c r="F168"/>
  <c r="F166"/>
  <c r="F164"/>
  <c r="F162"/>
  <c r="F160"/>
  <c r="F158"/>
  <c r="F155"/>
  <c r="F153"/>
  <c r="F149"/>
  <c r="F147"/>
  <c r="F145"/>
  <c r="F143"/>
  <c r="F141"/>
  <c r="F138"/>
  <c r="F133" s="1"/>
  <c r="F129"/>
  <c r="F127"/>
  <c r="F124"/>
  <c r="F121"/>
  <c r="F117"/>
  <c r="F110"/>
  <c r="F108"/>
  <c r="F105"/>
  <c r="F102"/>
  <c r="F99"/>
  <c r="F95"/>
  <c r="F94" s="1"/>
  <c r="F92"/>
  <c r="F89"/>
  <c r="F88" s="1"/>
  <c r="F86"/>
  <c r="F85" s="1"/>
  <c r="F78"/>
  <c r="F77" s="1"/>
  <c r="F75"/>
  <c r="F74" s="1"/>
  <c r="F72"/>
  <c r="F69"/>
  <c r="F66"/>
  <c r="F64"/>
  <c r="F60"/>
  <c r="F58"/>
  <c r="F55"/>
  <c r="F54" s="1"/>
  <c r="F51"/>
  <c r="F50" s="1"/>
  <c r="G51"/>
  <c r="F48"/>
  <c r="F45"/>
  <c r="F43"/>
  <c r="F39"/>
  <c r="F34"/>
  <c r="F11"/>
  <c r="F10" s="1"/>
  <c r="G192"/>
  <c r="G18"/>
  <c r="G24"/>
  <c r="G21"/>
  <c r="G190"/>
  <c r="G178" s="1"/>
  <c r="G188"/>
  <c r="G186"/>
  <c r="G183"/>
  <c r="G179"/>
  <c r="G176"/>
  <c r="G174"/>
  <c r="G172"/>
  <c r="G170"/>
  <c r="G168"/>
  <c r="G166"/>
  <c r="G164"/>
  <c r="G162"/>
  <c r="G160"/>
  <c r="G158"/>
  <c r="G153"/>
  <c r="G149"/>
  <c r="G147"/>
  <c r="G145"/>
  <c r="G143"/>
  <c r="G141"/>
  <c r="G196"/>
  <c r="G129"/>
  <c r="G127"/>
  <c r="G124"/>
  <c r="G121"/>
  <c r="G117"/>
  <c r="G110"/>
  <c r="G108"/>
  <c r="G105"/>
  <c r="G102"/>
  <c r="G99"/>
  <c r="G95"/>
  <c r="G94"/>
  <c r="G92"/>
  <c r="G89"/>
  <c r="G86"/>
  <c r="G75"/>
  <c r="G72"/>
  <c r="G69"/>
  <c r="G66"/>
  <c r="G64"/>
  <c r="G60"/>
  <c r="G58"/>
  <c r="G55"/>
  <c r="G48"/>
  <c r="G45"/>
  <c r="G43"/>
  <c r="G39"/>
  <c r="J196" l="1"/>
  <c r="K196"/>
  <c r="K192"/>
  <c r="J192"/>
  <c r="F57"/>
  <c r="F98"/>
  <c r="F126"/>
  <c r="K39"/>
  <c r="J39"/>
  <c r="K179"/>
  <c r="J179"/>
  <c r="K188"/>
  <c r="J188"/>
  <c r="F178"/>
  <c r="G185"/>
  <c r="J186"/>
  <c r="K186"/>
  <c r="J183"/>
  <c r="K183"/>
  <c r="K181"/>
  <c r="J181"/>
  <c r="J190"/>
  <c r="K190"/>
  <c r="K170"/>
  <c r="J170"/>
  <c r="K160"/>
  <c r="J160"/>
  <c r="K168"/>
  <c r="J168"/>
  <c r="K176"/>
  <c r="J176"/>
  <c r="J162"/>
  <c r="K162"/>
  <c r="K158"/>
  <c r="J158"/>
  <c r="J166"/>
  <c r="K166"/>
  <c r="J174"/>
  <c r="K174"/>
  <c r="K164"/>
  <c r="J164"/>
  <c r="K172"/>
  <c r="J172"/>
  <c r="J141"/>
  <c r="K141"/>
  <c r="J149"/>
  <c r="K149"/>
  <c r="J147"/>
  <c r="K147"/>
  <c r="K143"/>
  <c r="J143"/>
  <c r="K153"/>
  <c r="J153"/>
  <c r="K145"/>
  <c r="J145"/>
  <c r="J155"/>
  <c r="K155"/>
  <c r="F140"/>
  <c r="J138"/>
  <c r="K138"/>
  <c r="I133"/>
  <c r="J129"/>
  <c r="K129"/>
  <c r="J127"/>
  <c r="K127"/>
  <c r="J105"/>
  <c r="K105"/>
  <c r="J117"/>
  <c r="K117"/>
  <c r="K108"/>
  <c r="J108"/>
  <c r="K124"/>
  <c r="J124"/>
  <c r="G116"/>
  <c r="J121"/>
  <c r="K121"/>
  <c r="J110"/>
  <c r="K110"/>
  <c r="F116"/>
  <c r="K94"/>
  <c r="J94"/>
  <c r="K92"/>
  <c r="J92"/>
  <c r="K95"/>
  <c r="J95"/>
  <c r="G98"/>
  <c r="K102"/>
  <c r="J102"/>
  <c r="K99"/>
  <c r="J99"/>
  <c r="G85"/>
  <c r="J86"/>
  <c r="K86"/>
  <c r="G88"/>
  <c r="J89"/>
  <c r="K89"/>
  <c r="K77"/>
  <c r="J77"/>
  <c r="J78"/>
  <c r="K78"/>
  <c r="K69"/>
  <c r="J69"/>
  <c r="K66"/>
  <c r="J66"/>
  <c r="G74"/>
  <c r="K75"/>
  <c r="J75"/>
  <c r="K64"/>
  <c r="J64"/>
  <c r="K72"/>
  <c r="J72"/>
  <c r="G68"/>
  <c r="J58"/>
  <c r="K58"/>
  <c r="G54"/>
  <c r="J55"/>
  <c r="K55"/>
  <c r="K60"/>
  <c r="J60"/>
  <c r="K51"/>
  <c r="J51"/>
  <c r="K48"/>
  <c r="J48"/>
  <c r="G50"/>
  <c r="K45"/>
  <c r="J45"/>
  <c r="J43"/>
  <c r="K43"/>
  <c r="K34"/>
  <c r="J34"/>
  <c r="K31"/>
  <c r="J31"/>
  <c r="K28"/>
  <c r="J28"/>
  <c r="K18"/>
  <c r="J18"/>
  <c r="J24"/>
  <c r="K24"/>
  <c r="K21"/>
  <c r="J21"/>
  <c r="F157"/>
  <c r="F104"/>
  <c r="F84"/>
  <c r="F91"/>
  <c r="F68"/>
  <c r="F63" s="1"/>
  <c r="F53"/>
  <c r="F47"/>
  <c r="F42"/>
  <c r="F16"/>
  <c r="G57"/>
  <c r="G11"/>
  <c r="I11" s="1"/>
  <c r="I197"/>
  <c r="I196"/>
  <c r="I193"/>
  <c r="I192"/>
  <c r="I191"/>
  <c r="I190"/>
  <c r="I189"/>
  <c r="I188"/>
  <c r="I187"/>
  <c r="I186"/>
  <c r="I185"/>
  <c r="I184"/>
  <c r="I183"/>
  <c r="I182"/>
  <c r="I181"/>
  <c r="I180"/>
  <c r="I179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6"/>
  <c r="I155"/>
  <c r="I154"/>
  <c r="I153"/>
  <c r="I150"/>
  <c r="I149"/>
  <c r="I148"/>
  <c r="I147"/>
  <c r="I146"/>
  <c r="I145"/>
  <c r="I144"/>
  <c r="I143"/>
  <c r="I142"/>
  <c r="I141"/>
  <c r="I139"/>
  <c r="I138"/>
  <c r="I137"/>
  <c r="I136"/>
  <c r="I135"/>
  <c r="I134"/>
  <c r="I130"/>
  <c r="I129"/>
  <c r="I125"/>
  <c r="I124"/>
  <c r="I118"/>
  <c r="I117"/>
  <c r="I116"/>
  <c r="I115"/>
  <c r="I114"/>
  <c r="I113"/>
  <c r="I112"/>
  <c r="I110"/>
  <c r="I107"/>
  <c r="I106"/>
  <c r="I105"/>
  <c r="I103"/>
  <c r="I102"/>
  <c r="I101"/>
  <c r="I100"/>
  <c r="I99"/>
  <c r="I98"/>
  <c r="I96"/>
  <c r="I95"/>
  <c r="I94"/>
  <c r="I93"/>
  <c r="I92"/>
  <c r="I90"/>
  <c r="I89"/>
  <c r="I88"/>
  <c r="I87"/>
  <c r="I86"/>
  <c r="I83"/>
  <c r="I82"/>
  <c r="I81"/>
  <c r="I80"/>
  <c r="I79"/>
  <c r="I78"/>
  <c r="I77"/>
  <c r="I76"/>
  <c r="I75"/>
  <c r="I73"/>
  <c r="I72"/>
  <c r="I71"/>
  <c r="I70"/>
  <c r="I69"/>
  <c r="I67"/>
  <c r="I66"/>
  <c r="I65"/>
  <c r="I64"/>
  <c r="I61"/>
  <c r="I60"/>
  <c r="I56"/>
  <c r="I55"/>
  <c r="I54"/>
  <c r="I52"/>
  <c r="I51"/>
  <c r="I50"/>
  <c r="I49"/>
  <c r="I48"/>
  <c r="I46"/>
  <c r="I45"/>
  <c r="I44"/>
  <c r="I43"/>
  <c r="I41"/>
  <c r="I40"/>
  <c r="I39"/>
  <c r="I38"/>
  <c r="I37"/>
  <c r="I33"/>
  <c r="I32"/>
  <c r="I31"/>
  <c r="I30"/>
  <c r="I29"/>
  <c r="I28"/>
  <c r="I27"/>
  <c r="I26"/>
  <c r="I25"/>
  <c r="I24"/>
  <c r="I23"/>
  <c r="I22"/>
  <c r="I21"/>
  <c r="I20"/>
  <c r="I19"/>
  <c r="I18"/>
  <c r="I15"/>
  <c r="I14"/>
  <c r="I13"/>
  <c r="I12"/>
  <c r="H12"/>
  <c r="H13"/>
  <c r="H14"/>
  <c r="H15"/>
  <c r="H18"/>
  <c r="H19"/>
  <c r="H20"/>
  <c r="H21"/>
  <c r="H22"/>
  <c r="H23"/>
  <c r="H24"/>
  <c r="H25"/>
  <c r="H26"/>
  <c r="H27"/>
  <c r="H28"/>
  <c r="H29"/>
  <c r="H30"/>
  <c r="H31"/>
  <c r="H32"/>
  <c r="H33"/>
  <c r="H37"/>
  <c r="H38"/>
  <c r="H39"/>
  <c r="H40"/>
  <c r="H41"/>
  <c r="H43"/>
  <c r="H44"/>
  <c r="H45"/>
  <c r="H46"/>
  <c r="H48"/>
  <c r="H49"/>
  <c r="H50"/>
  <c r="H51"/>
  <c r="H52"/>
  <c r="H54"/>
  <c r="H55"/>
  <c r="H56"/>
  <c r="H58"/>
  <c r="H59"/>
  <c r="H60"/>
  <c r="H61"/>
  <c r="H64"/>
  <c r="H65"/>
  <c r="H66"/>
  <c r="H67"/>
  <c r="H69"/>
  <c r="H70"/>
  <c r="H71"/>
  <c r="H72"/>
  <c r="H73"/>
  <c r="H75"/>
  <c r="H76"/>
  <c r="H77"/>
  <c r="H78"/>
  <c r="H79"/>
  <c r="H80"/>
  <c r="H81"/>
  <c r="H82"/>
  <c r="H83"/>
  <c r="H86"/>
  <c r="H87"/>
  <c r="H88"/>
  <c r="H89"/>
  <c r="H90"/>
  <c r="H92"/>
  <c r="H93"/>
  <c r="H94"/>
  <c r="H95"/>
  <c r="H96"/>
  <c r="H98"/>
  <c r="H99"/>
  <c r="H100"/>
  <c r="H101"/>
  <c r="H102"/>
  <c r="H103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7"/>
  <c r="H128"/>
  <c r="H129"/>
  <c r="H130"/>
  <c r="H133"/>
  <c r="H134"/>
  <c r="H135"/>
  <c r="H136"/>
  <c r="H137"/>
  <c r="H138"/>
  <c r="H139"/>
  <c r="H141"/>
  <c r="H142"/>
  <c r="H143"/>
  <c r="H144"/>
  <c r="H145"/>
  <c r="H146"/>
  <c r="H147"/>
  <c r="H148"/>
  <c r="H149"/>
  <c r="H150"/>
  <c r="H153"/>
  <c r="H154"/>
  <c r="H155"/>
  <c r="H156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9"/>
  <c r="H180"/>
  <c r="H181"/>
  <c r="H182"/>
  <c r="H183"/>
  <c r="H184"/>
  <c r="H186"/>
  <c r="H187"/>
  <c r="H188"/>
  <c r="H189"/>
  <c r="H190"/>
  <c r="H191"/>
  <c r="H192"/>
  <c r="H193"/>
  <c r="H196"/>
  <c r="H197"/>
  <c r="H11" l="1"/>
  <c r="K11"/>
  <c r="J11"/>
  <c r="G10"/>
  <c r="I178"/>
  <c r="J178"/>
  <c r="K178"/>
  <c r="K185"/>
  <c r="J185"/>
  <c r="F132"/>
  <c r="F131" s="1"/>
  <c r="H185"/>
  <c r="J157"/>
  <c r="K157"/>
  <c r="K140"/>
  <c r="J140"/>
  <c r="K133"/>
  <c r="J133"/>
  <c r="I126"/>
  <c r="J126"/>
  <c r="K126"/>
  <c r="K116"/>
  <c r="J116"/>
  <c r="K104"/>
  <c r="J104"/>
  <c r="I104"/>
  <c r="K98"/>
  <c r="J98"/>
  <c r="K91"/>
  <c r="J91"/>
  <c r="I84"/>
  <c r="J85"/>
  <c r="K85"/>
  <c r="K88"/>
  <c r="J88"/>
  <c r="H85"/>
  <c r="I85"/>
  <c r="K68"/>
  <c r="J68"/>
  <c r="K74"/>
  <c r="J74"/>
  <c r="H68"/>
  <c r="I68"/>
  <c r="H74"/>
  <c r="I74"/>
  <c r="K57"/>
  <c r="J57"/>
  <c r="J54"/>
  <c r="K54"/>
  <c r="K47"/>
  <c r="J47"/>
  <c r="J50"/>
  <c r="K50"/>
  <c r="G36"/>
  <c r="J42"/>
  <c r="K42"/>
  <c r="H42"/>
  <c r="G16"/>
  <c r="H16" s="1"/>
  <c r="K17"/>
  <c r="J17"/>
  <c r="I157"/>
  <c r="H84"/>
  <c r="I91"/>
  <c r="F62"/>
  <c r="H63"/>
  <c r="I47"/>
  <c r="H47"/>
  <c r="I42"/>
  <c r="F36"/>
  <c r="I17"/>
  <c r="H17"/>
  <c r="H178"/>
  <c r="H157"/>
  <c r="H140"/>
  <c r="I140"/>
  <c r="H126"/>
  <c r="H104"/>
  <c r="H91"/>
  <c r="I63"/>
  <c r="I53"/>
  <c r="H57"/>
  <c r="I57"/>
  <c r="J10" l="1"/>
  <c r="K10"/>
  <c r="H10"/>
  <c r="I10"/>
  <c r="I131"/>
  <c r="K132"/>
  <c r="J132"/>
  <c r="K84"/>
  <c r="J84"/>
  <c r="K63"/>
  <c r="J63"/>
  <c r="G62"/>
  <c r="K53"/>
  <c r="J53"/>
  <c r="H53"/>
  <c r="K36"/>
  <c r="J36"/>
  <c r="I36"/>
  <c r="I16"/>
  <c r="G9"/>
  <c r="J16"/>
  <c r="K16"/>
  <c r="H36"/>
  <c r="F9"/>
  <c r="F8" s="1"/>
  <c r="F7" s="1"/>
  <c r="I132"/>
  <c r="H132"/>
  <c r="H131" l="1"/>
  <c r="J131"/>
  <c r="K131"/>
  <c r="K62"/>
  <c r="J62"/>
  <c r="H62"/>
  <c r="I62"/>
  <c r="G8"/>
  <c r="H8" s="1"/>
  <c r="J9"/>
  <c r="K9"/>
  <c r="I9"/>
  <c r="H9"/>
  <c r="I8" l="1"/>
  <c r="J8"/>
  <c r="K8"/>
  <c r="G7"/>
  <c r="J7" l="1"/>
  <c r="K7"/>
  <c r="I7"/>
  <c r="H7"/>
</calcChain>
</file>

<file path=xl/sharedStrings.xml><?xml version="1.0" encoding="utf-8"?>
<sst xmlns="http://schemas.openxmlformats.org/spreadsheetml/2006/main" count="393" uniqueCount="389">
  <si>
    <t>Наименование показателя</t>
  </si>
  <si>
    <t>Код строки</t>
  </si>
  <si>
    <t>Код дохода по КД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</si>
  <si>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</si>
  <si>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</si>
  <si>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</si>
  <si>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</si>
  <si>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</si>
  <si>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</si>
  <si>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</si>
  <si>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</si>
  <si>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</si>
  <si>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</si>
  <si>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</si>
  <si>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</si>
  <si>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</si>
  <si>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</si>
  <si>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</si>
  <si>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</si>
  <si>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</si>
  <si>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000  1  05  01012  01  0000  110</t>
  </si>
  <si>
    <t>000  1  05  01020  01  0000  110</t>
  </si>
  <si>
    <t>000  1  05  01021  01  0000  110</t>
  </si>
  <si>
    <t>000  1  05  01022  01  0000  110</t>
  </si>
  <si>
    <t>Налог, взимаемый в виде стоимости патента в связи с применением упрощенной системы налогообложения</t>
  </si>
  <si>
    <t>000  1  05  01040  02  0000  110</t>
  </si>
  <si>
    <t>000  1  05  01041  02  0000  110</t>
  </si>
  <si>
    <t>000  1  05  01042  02  0000  110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</si>
  <si>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</si>
  <si>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</si>
  <si>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</si>
  <si>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</si>
  <si>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</si>
  <si>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</si>
  <si>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</si>
  <si>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</si>
  <si>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</si>
  <si>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</si>
  <si>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</si>
  <si>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</si>
  <si>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</si>
  <si>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</si>
  <si>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</si>
  <si>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000  1  06  01030  05  0000  110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</si>
  <si>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</si>
  <si>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</si>
  <si>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</si>
  <si>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</si>
  <si>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</si>
  <si>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</si>
  <si>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</si>
  <si>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</si>
  <si>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000  1  06  06010  00  0000  110</t>
  </si>
  <si>
    <t>000  1  06  06013  05  0000  110</t>
  </si>
  <si>
    <t>000  1  06  06020  00  0000  110</t>
  </si>
  <si>
    <t>000  1  06  06023  05  0000  110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</si>
  <si>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</si>
  <si>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</si>
  <si>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</si>
  <si>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</si>
  <si>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</si>
  <si>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000  1  08  07000  01  0000  110</t>
  </si>
  <si>
    <t>000  1  08  07080  01  0000  110</t>
  </si>
  <si>
    <t>000  1  08  07084  01  0000  110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</si>
  <si>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</si>
  <si>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</si>
  <si>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</si>
  <si>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</si>
  <si>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</si>
  <si>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</si>
  <si>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000  1  09  04053  05  0000  110</t>
  </si>
  <si>
    <t>Прочие налоги и сборы (по отмененным местным налогам и сборам)</t>
  </si>
  <si>
    <t>000  1  09  07000  00  0000  110</t>
  </si>
  <si>
    <t>000  1  09  07030  00  0000  110</t>
  </si>
  <si>
    <t>000  1  09  07033  05  0000  110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</si>
  <si>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</si>
  <si>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</si>
  <si>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</si>
  <si>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</si>
  <si>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</si>
  <si>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000  1  11  01000  00  0000  120</t>
  </si>
  <si>
    <t>000  1  11  01050  05  0000  120</t>
  </si>
  <si>
    <t>Проценты, полученные от предоставления бюджетных кредитов внутри страны</t>
  </si>
  <si>
    <t>000  1  11  03000  00  0000  120</t>
  </si>
  <si>
    <t>000  1  11  03050  05  0000  120</t>
  </si>
  <si>
    <t>000  1  11  05000  00  0000  120</t>
  </si>
  <si>
    <t>000  1  11  05010  00  0000  120</t>
  </si>
  <si>
    <t>000  1  11  05013  05  0000  120</t>
  </si>
  <si>
    <t>000  1  11  05013  10  0000  120</t>
  </si>
  <si>
    <t>000  1  11  05020  00  0000  120</t>
  </si>
  <si>
    <t>000  1  11  05025  05  0000  120</t>
  </si>
  <si>
    <t>000  1  11  09000  00  0000  120</t>
  </si>
  <si>
    <t>000  1  11  09040  00  0000  120</t>
  </si>
  <si>
    <t>000  1  11  09045  05  0000  120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</si>
  <si>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</si>
  <si>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</si>
  <si>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</si>
  <si>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</si>
  <si>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</si>
  <si>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</si>
  <si>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</si>
  <si>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</si>
  <si>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</si>
  <si>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</si>
  <si>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</si>
  <si>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Плата за иные виды негативного воздействия на окружающую среду</t>
  </si>
  <si>
    <t>000  1  12  01050  01  0000  120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</si>
  <si>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</si>
  <si>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</si>
  <si>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</si>
  <si>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</si>
  <si>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</si>
  <si>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</si>
  <si>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000  1  13  01995  05  0000  130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</si>
  <si>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</si>
  <si>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</si>
  <si>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</si>
  <si>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</si>
  <si>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Прочие доходы от компенсации затрат бюджетов муниципальных районов</t>
  </si>
  <si>
    <t>000  1  13  02995  05  0000  130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</si>
  <si>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</si>
  <si>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</si>
  <si>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</si>
  <si>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</si>
  <si>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</si>
  <si>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</si>
  <si>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000  1  14  02000  00  0000  000</t>
  </si>
  <si>
    <t>000  1  14  02050  05  0000  410</t>
  </si>
  <si>
    <t>000  1  14  02052  05  0000  410</t>
  </si>
  <si>
    <t>000  1  14  06000  00  0000  430</t>
  </si>
  <si>
    <t>000  1  14  06010  00  0000  430</t>
  </si>
  <si>
    <t>000  1  14  06013  05  0000  430</t>
  </si>
  <si>
    <t>000  1  14  06013  10  0000  430</t>
  </si>
  <si>
    <t>000  1  14  06020  00  0000  430</t>
  </si>
  <si>
    <t>000  1  14  06025  05  0000  430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</si>
  <si>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</si>
  <si>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</si>
  <si>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</si>
  <si>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</si>
  <si>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</si>
  <si>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000  1  16  06000  01  0000  140</t>
  </si>
  <si>
    <t>000  1  16  21000  00  0000  140</t>
  </si>
  <si>
    <t>000  1  16  21050  05  0000  140</t>
  </si>
  <si>
    <t>000  1  16  25000  00  0000  140</t>
  </si>
  <si>
    <t>Денежные взыскания (штрафы) за нарушение законодательства Российской Федерации о недрах</t>
  </si>
  <si>
    <t>000  1  16  25010  01  0000  140</t>
  </si>
  <si>
    <t>000  1  16  25030  01  0000  140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</si>
  <si>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</si>
  <si>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</si>
  <si>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</si>
  <si>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</si>
  <si>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</si>
  <si>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</si>
  <si>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</si>
  <si>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000  1  16  30010  01  0000  140</t>
  </si>
  <si>
    <t>000  1  16  30011  01  0000  140</t>
  </si>
  <si>
    <t>000  1  16  30014  01  0000  140</t>
  </si>
  <si>
    <t>Прочие денежные взыскания (штрафы) за правонарушения в области дорожного движения</t>
  </si>
  <si>
    <t>000  1  16  30030  01  0000  140</t>
  </si>
  <si>
    <t>000  1  16  32000  00  0000  140</t>
  </si>
  <si>
    <t>000  1  16  32000  05  0000  140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</si>
  <si>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</si>
  <si>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</si>
  <si>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</si>
  <si>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</si>
  <si>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</si>
  <si>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</si>
  <si>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</si>
  <si>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</si>
  <si>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</si>
  <si>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</si>
  <si>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</si>
  <si>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</si>
  <si>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</si>
  <si>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</si>
  <si>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БЕЗВОЗМЕЗДНЫЕ ПОСТУПЛЕНИЯ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</si>
  <si>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</si>
  <si>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</si>
  <si>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</si>
  <si>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</si>
  <si>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</si>
  <si>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</si>
  <si>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</si>
  <si>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на поддержку мер по обеспечению сбалансированности бюджетов</t>
  </si>
  <si>
    <t>000  2  02  01003  00  0000  151</t>
  </si>
  <si>
    <t>000  2  02  01003  05  0000  151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</si>
  <si>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</si>
  <si>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</si>
  <si>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</si>
  <si>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000  2  02  01999  05  0000  151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</si>
  <si>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</si>
  <si>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</si>
  <si>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</si>
  <si>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</si>
  <si>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</si>
  <si>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</si>
  <si>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000  2  02  02041  00  0000  151</t>
  </si>
  <si>
    <t>000  2  02  02041  05  0000  151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</si>
  <si>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</si>
  <si>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</si>
  <si>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</si>
  <si>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000  2  02  02051  05  0000  151</t>
  </si>
  <si>
    <t>000  2  02  02077  00  0000  151</t>
  </si>
  <si>
    <t>000  2  02  02077  05  0000  151</t>
  </si>
  <si>
    <t>000  2  02  02100  00  0000  151</t>
  </si>
  <si>
    <t>000  2  02  02100  05  0000  151</t>
  </si>
  <si>
    <t>000  2  02  02150  00  0000  151</t>
  </si>
  <si>
    <t>000  2  02  02150  05  0000  151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</si>
  <si>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</si>
  <si>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</si>
  <si>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</si>
  <si>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</si>
  <si>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</si>
  <si>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</si>
  <si>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</si>
  <si>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000  2  02  03003  05  0000  151</t>
  </si>
  <si>
    <t>000  2  02  03007  00  0000  151</t>
  </si>
  <si>
    <t>000  2  02  03007  05  0000  151</t>
  </si>
  <si>
    <t>000  2  02  03015  00  0000  151</t>
  </si>
  <si>
    <t>000  2  02  03015  05  0000  151</t>
  </si>
  <si>
    <t>000  2  02  03020  00  0000  151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</si>
  <si>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</si>
  <si>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</si>
  <si>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</si>
  <si>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</si>
  <si>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</si>
  <si>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</si>
  <si>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</si>
  <si>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</si>
  <si>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</si>
  <si>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</si>
  <si>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</si>
  <si>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</si>
  <si>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</si>
  <si>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</si>
  <si>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</si>
  <si>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</si>
  <si>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</si>
  <si>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</si>
  <si>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</si>
  <si>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</si>
  <si>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</si>
  <si>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</si>
  <si>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</si>
  <si>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</si>
  <si>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000  2  02  03070  05  0000  151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</si>
  <si>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</si>
  <si>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</si>
  <si>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</si>
  <si>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</si>
  <si>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</si>
  <si>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000  2  02  04012  05  0000  151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</si>
  <si>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</si>
  <si>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</si>
  <si>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</si>
  <si>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</si>
  <si>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</si>
  <si>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</si>
  <si>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</si>
  <si>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000  2  02  04025  05  0000  151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</si>
  <si>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</si>
  <si>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000  2  02  04034  00  0000  151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</si>
  <si>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</si>
  <si>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000  2  02  04034  00  0001  151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</si>
  <si>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</si>
  <si>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000  2  02  04034  05  0001  151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</si>
  <si>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</si>
  <si>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</si>
  <si>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</si>
  <si>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</si>
  <si>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</si>
  <si>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</si>
  <si>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</si>
  <si>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</si>
  <si>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БЕЗВОЗМЕЗДНЫЕ ПОСТУПЛЕНИЯ</t>
  </si>
  <si>
    <t>000  2  07  00000  00  0000  180</t>
  </si>
  <si>
    <t>000  2  07  05000  05  0000  180</t>
  </si>
  <si>
    <t>000  2  19  00000  00  0000  000</t>
  </si>
  <si>
    <t>000  2  19  05000  05  0000  151</t>
  </si>
  <si>
    <t>Налоговые доходы</t>
  </si>
  <si>
    <t>Неналоговые доходы</t>
  </si>
  <si>
    <t>ДОХОДЫ БЮДЖЕТА ВСЕГО</t>
  </si>
  <si>
    <t>Анализ</t>
  </si>
  <si>
    <t>Возврат остатков субсидий, субвенций и иных межбюджетных трансфертов, имеющих целевое назначение, прошлых лет 
из бюджетов муниципальных районов</t>
  </si>
  <si>
    <t>ВОЗВРАТ ОСТАТКОВ СУБСИДИЙ, СУБВЕНЦИЙ И ИНЫХ МЕЖБЮДЖЕТНЫХ ТРАНСФЕРТОВ, 
ИМЕЮЩИХ ЦЕЛЕВОЕ НАЗНАЧЕНИЕ, ПРОШЛЫХ ЛЕТ</t>
  </si>
  <si>
    <t>Налог, взимаемый в связи с применением упрощенной системы 
налогообложения</t>
  </si>
  <si>
    <t>БЕЗВОЗМЕЗДНЫЕ ПОСТУПЛЕНИЯ ОТ ДРУГИХ БЮДЖЕТОВ 
БЮДЖЕТНОЙ СИСТЕМЫ РОССИЙСКОЙ ФЕДЕРАЦИИ</t>
  </si>
  <si>
    <t>Дотации бюджетам субъектов Российской Федерации и 
муниципальных образований</t>
  </si>
  <si>
    <t>Единый налог на вмененный доход для 
отдельных видов деятельности</t>
  </si>
  <si>
    <t>Прочие безвозмездные поступления в бюджеты 
муниципальных районов</t>
  </si>
  <si>
    <t>ДОХОДЫ ОТ ИСПОЛЬЗОВАНИЯ ИМУЩЕСТВА, 
НАХОДЯЩЕГОСЯ В ГОСУДАРСТВЕННОЙ И 
МУНИЦИПАЛЬНОЙ СОБСТВЕННОСТИ</t>
  </si>
  <si>
    <t>ПЛАТЕЖИ ПРИ ПОЛЬЗОВАНИИ ПРИРОДНЫМИ 
РЕСУРСАМИ</t>
  </si>
  <si>
    <t>Субвенции бюджетам субъектов Российской Федерации и муниципальных образований</t>
  </si>
  <si>
    <t>Исполнение 
(в рублях)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</si>
  <si>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</si>
  <si>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
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</si>
  <si>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
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</si>
  <si>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
со статьей 228 Налогового Кодекса Российской Федерации</t>
  </si>
  <si>
    <t>Налог на доходы физических лиц в виде фиксированных авансовых платежей с доходов, 
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</si>
  <si>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 
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</si>
  <si>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
уменьшенные на величину расходов</t>
  </si>
  <si>
    <t>Налог, взимаемый с налогоплательщиков, выбравших в качестве объекта налогообложения доходы, 
уменьшенные на величину расходов (за налоговые периоды, истекшие до 1 января 2011 года)</t>
  </si>
  <si>
    <t>Налоги, взимаемые в виде стоимости патента в связи с применением упрощенной системы 
налогообложения (за налоговые периоды, истекшие до 1 января 2011 года)</t>
  </si>
  <si>
    <t>Единый налог на вмененный доход для отдельных видов деятельности 
(за налоговые периоды, истекшие до 1 января 2011 года)</t>
  </si>
  <si>
    <t>Налог на имущество физических лиц, взимаемый по ставкам, применяемым к объектам 
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</si>
  <si>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
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</si>
  <si>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
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</si>
  <si>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
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</si>
  <si>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
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</si>
  <si>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Государственная пошлина по делам, рассматриваемым в судах общей юрисдикции, мировыми судьями 
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</si>
  <si>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
юридически значимых действий</t>
  </si>
  <si>
    <t>Государственная пошлина за совершение действий, связанных с лицензированием, с проведением 
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</si>
  <si>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
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</si>
  <si>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</si>
  <si>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муниципальным районам </t>
  </si>
  <si>
    <t>Проценты, полученные от предоставления бюджетных кредитов внутри страны за счет средств 
бюджетов муниципальных районов</t>
  </si>
  <si>
    <t>Доходы, получаемые в виде арендной либо иной платы за передачу в возмездное пользование 
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</si>
  <si>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
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</si>
  <si>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
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</si>
  <si>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
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</si>
  <si>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
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</si>
  <si>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
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</si>
  <si>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
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</si>
  <si>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
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</si>
  <si>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
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</si>
  <si>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(по обязательствам, возникшим до 1 января 2006 года), мобилизуемый 
на межселенных территориях</t>
  </si>
  <si>
    <t>Целевые сборы с граждан и предприятий, учреждений, организаций на содержание милиции, 
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</si>
  <si>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
на благоустройство территорий, на нужды образования и другие цели, мобилизуемые на территориях муниципальных районов</t>
  </si>
  <si>
    <t>Прочие доходы от оказания платных услуг (работ) получателями средств бюджетов 
муниципальных районов</t>
  </si>
  <si>
    <t>Доходы от реализации имущества, находящегося в государственной и муниципальной собственности 
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</si>
  <si>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
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</si>
  <si>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
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</si>
  <si>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
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</si>
  <si>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 собственность на которые не разграничена 
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</si>
  <si>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
и которые расположены в границах поселений</t>
  </si>
  <si>
    <t>Доходы от продажи земельных участков, государственная собственность на которые разграничена 
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</si>
  <si>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
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</si>
  <si>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
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</si>
  <si>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применении контрольно-кассовой 
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</si>
  <si>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
преступлений, и в возмещение ущерба имуществу</t>
  </si>
  <si>
    <t>Денежные взыскания (штрафы) и иные суммы, взыскиваемые с лиц, виновных в совершении 
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</si>
  <si>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
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</si>
  <si>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
использовании животного мира</t>
  </si>
  <si>
    <t>Денежные взыскания (штрафы) за нарушение законодательства в области обеспечения 
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</si>
  <si>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
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</si>
  <si>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
тяжеловесных грузов по автомобильным дорогам общего пользования федерального значения</t>
  </si>
  <si>
    <t>Денежные взыскания (штрафы) за нарушение правил перевозки крупногабаритных и тяжеловесных 
грузов по автомобильным дорогам общего пользования местного значения муниципальных районов</t>
  </si>
  <si>
    <t>Денежные взыскания, налагаемые в возмещение ущерба, причиненного в результате незаконного 
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</si>
  <si>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
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</si>
  <si>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
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</si>
  <si>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
зачисляемые в бюджеты муниципальных районов</t>
  </si>
  <si>
    <t>Дотации бюджетам муниципальных районов на поддержку мер по обеспечению 
сбалансированности бюджетов</t>
  </si>
  <si>
    <t>Субсидии бюджетам на строительство, модернизацию, ремонт и содержание автомобильных дорог 
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</si>
  <si>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
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</si>
  <si>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бюджетные инвестиции в объекты капитального строительства 
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</si>
  <si>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
строительства собственности муниципальных образований</t>
  </si>
  <si>
    <t>Субсидии бюджетам на поддержку экономического и социального развития коренных 
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</si>
  <si>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
коренных малочисленных народов Севера, Сибири и Дальнего Востока</t>
  </si>
  <si>
    <t>Субсидии бюджетам на реализацию программы энергосбережения и повышения энергетической 
эффективности на период до 2020 года</t>
  </si>
  <si>
    <t>Субсидии бюджетам муниципальных районов на реализацию программы энергосбережения и 
повышения энергетической эффективности на период до 2020 года</t>
  </si>
  <si>
    <t>Субвенции бюджетам муниципальных районов на государственную регистрацию актов 
гражданского состояния</t>
  </si>
  <si>
    <t>Субвенции бюджетам на составление (изменение) списков кандидатов в присяжные заседатели 
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</si>
  <si>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
присяжные заседатели федеральных судов общей юрисдикции в Российской Федерации</t>
  </si>
  <si>
    <t>Субвенции бюджетам на осуществление первичного воинского учета на территориях, где отсутствуют 
военные комиссариаты</t>
  </si>
  <si>
    <t>Субвенции бюджетам муниципальных районов на осуществление первичного воинского учета на 
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</si>
  <si>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
лишенных родительского попечения, в семью</t>
  </si>
  <si>
    <t>Субвенции бюджетам муниципальных районов на выплату единовременного пособия при всех формах 
устройства детей, лишенных родительского попечения, в семью</t>
  </si>
  <si>
    <t>Налог, взимаемый в связи  с  применением патентной системы налогообложения</t>
  </si>
  <si>
    <t>Налог, взимаемый в связи  с  применением патентной системы налогообложения, зачисляемый в бюджеты муниципальных районов</t>
  </si>
  <si>
    <t>000  1  05  04000  02  0000  110</t>
  </si>
  <si>
    <t>000  1  05  04020  02  0000  110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</si>
  <si>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</si>
  <si>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000  1  14  02053   05 0000  410</t>
  </si>
  <si>
    <t>000  2  02  02109  00  0000  151</t>
  </si>
  <si>
    <t>Субсидии бюджетам муниципальных образований на проведение капитального ремонта 
многоквартирных домов</t>
  </si>
  <si>
    <t>Субсидии бюджетам муниципальных районов на проведение капитального ремонта 
многоквартирных домов</t>
  </si>
  <si>
    <t xml:space="preserve">000  2  02  02109  05  0000  151 </t>
  </si>
  <si>
    <t>Утвержденный план на 2013г.</t>
  </si>
  <si>
    <t>План на I квартал</t>
  </si>
  <si>
    <t>Исполнение плана за квартал (в %)</t>
  </si>
  <si>
    <t>Исполнение плана за год (в %)</t>
  </si>
  <si>
    <t xml:space="preserve">исполнения доходной части бюджета Ханты - Мансийского района </t>
  </si>
  <si>
    <t>по состоянию на 01.04.2013г.</t>
  </si>
  <si>
    <t>План на март</t>
  </si>
  <si>
    <t>Исполнение плана за март (в %)</t>
  </si>
  <si>
    <t>ДОХОДЫ БЮДЖЕТОВ БЮДЖЕТНОЙ СИСТЕМЫ РФ</t>
  </si>
  <si>
    <t>000 2 18 05010 05 0000 151</t>
  </si>
  <si>
    <t>000 2 18 00000 00 0000 00</t>
  </si>
  <si>
    <t>Доходы  бюджетов муниципальных районов от возврата остатков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</si>
</sst>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#,##0.00_р_."/>
    <numFmt numFmtId="167" formatCode="0.0"/>
  </numFmts>
  <fonts count="10"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0" fontId="2" fillId="0" borderId="0" xfId="0" applyFont="1"/>
    <xf numFmtId="49" fontId="4" fillId="0" borderId="2" xfId="0" applyNumberFormat="1" applyFont="1" applyFill="1" applyBorder="1" applyAlignment="1"/>
    <xf numFmtId="49" fontId="4" fillId="0" borderId="9" xfId="0" applyNumberFormat="1" applyFont="1" applyFill="1" applyBorder="1" applyAlignment="1"/>
    <xf numFmtId="49" fontId="4" fillId="0" borderId="12" xfId="0" applyNumberFormat="1" applyFont="1" applyFill="1" applyBorder="1" applyAlignment="1"/>
    <xf numFmtId="49" fontId="4" fillId="0" borderId="10" xfId="0" applyNumberFormat="1" applyFont="1" applyFill="1" applyBorder="1" applyAlignment="1"/>
    <xf numFmtId="49" fontId="5" fillId="0" borderId="12" xfId="0" applyNumberFormat="1" applyFont="1" applyFill="1" applyBorder="1" applyAlignment="1"/>
    <xf numFmtId="49" fontId="5" fillId="0" borderId="10" xfId="0" applyNumberFormat="1" applyFont="1" applyFill="1" applyBorder="1" applyAlignment="1"/>
    <xf numFmtId="49" fontId="6" fillId="0" borderId="12" xfId="0" applyNumberFormat="1" applyFont="1" applyFill="1" applyBorder="1" applyAlignment="1"/>
    <xf numFmtId="49" fontId="6" fillId="0" borderId="10" xfId="0" applyNumberFormat="1" applyFont="1" applyFill="1" applyBorder="1" applyAlignment="1"/>
    <xf numFmtId="49" fontId="7" fillId="0" borderId="12" xfId="0" applyNumberFormat="1" applyFont="1" applyFill="1" applyBorder="1" applyAlignment="1"/>
    <xf numFmtId="49" fontId="7" fillId="0" borderId="10" xfId="0" applyNumberFormat="1" applyFont="1" applyFill="1" applyBorder="1" applyAlignment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3" xfId="0" applyNumberFormat="1" applyFont="1" applyFill="1" applyBorder="1" applyAlignment="1"/>
    <xf numFmtId="49" fontId="7" fillId="0" borderId="11" xfId="0" applyNumberFormat="1" applyFont="1" applyFill="1" applyBorder="1" applyAlignment="1"/>
    <xf numFmtId="0" fontId="5" fillId="0" borderId="0" xfId="0" applyFont="1" applyAlignment="1"/>
    <xf numFmtId="49" fontId="5" fillId="0" borderId="0" xfId="0" applyNumberFormat="1" applyFont="1" applyAlignment="1"/>
    <xf numFmtId="0" fontId="5" fillId="0" borderId="0" xfId="0" applyFont="1"/>
    <xf numFmtId="0" fontId="4" fillId="0" borderId="10" xfId="0" applyFont="1" applyFill="1" applyBorder="1" applyAlignment="1">
      <alignment wrapText="1"/>
    </xf>
    <xf numFmtId="0" fontId="4" fillId="0" borderId="0" xfId="0" applyFont="1"/>
    <xf numFmtId="0" fontId="0" fillId="0" borderId="0" xfId="0" applyFont="1"/>
    <xf numFmtId="0" fontId="5" fillId="0" borderId="10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5" fontId="8" fillId="0" borderId="16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/>
    </xf>
    <xf numFmtId="49" fontId="5" fillId="0" borderId="1" xfId="0" applyNumberFormat="1" applyFont="1" applyBorder="1" applyAlignment="1"/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/>
    <xf numFmtId="164" fontId="5" fillId="0" borderId="10" xfId="0" applyNumberFormat="1" applyFont="1" applyBorder="1"/>
    <xf numFmtId="167" fontId="4" fillId="0" borderId="9" xfId="0" applyNumberFormat="1" applyFont="1" applyBorder="1"/>
    <xf numFmtId="164" fontId="4" fillId="0" borderId="9" xfId="0" applyNumberFormat="1" applyFont="1" applyBorder="1"/>
    <xf numFmtId="167" fontId="4" fillId="0" borderId="10" xfId="0" applyNumberFormat="1" applyFont="1" applyBorder="1"/>
    <xf numFmtId="164" fontId="4" fillId="0" borderId="10" xfId="0" applyNumberFormat="1" applyFont="1" applyBorder="1"/>
    <xf numFmtId="167" fontId="6" fillId="0" borderId="10" xfId="0" applyNumberFormat="1" applyFont="1" applyBorder="1"/>
    <xf numFmtId="164" fontId="6" fillId="0" borderId="10" xfId="0" applyNumberFormat="1" applyFont="1" applyBorder="1"/>
    <xf numFmtId="167" fontId="7" fillId="0" borderId="10" xfId="0" applyNumberFormat="1" applyFont="1" applyBorder="1"/>
    <xf numFmtId="164" fontId="7" fillId="0" borderId="10" xfId="0" applyNumberFormat="1" applyFont="1" applyBorder="1"/>
    <xf numFmtId="166" fontId="7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/>
    <xf numFmtId="164" fontId="7" fillId="0" borderId="11" xfId="0" applyNumberFormat="1" applyFont="1" applyBorder="1"/>
    <xf numFmtId="166" fontId="7" fillId="0" borderId="1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9"/>
  <sheetViews>
    <sheetView tabSelected="1" workbookViewId="0">
      <selection activeCell="D192" sqref="D192"/>
    </sheetView>
  </sheetViews>
  <sheetFormatPr defaultRowHeight="11.25"/>
  <cols>
    <col min="1" max="1" width="58.6640625" style="1" customWidth="1"/>
    <col min="2" max="2" width="6.5" style="2" hidden="1" customWidth="1"/>
    <col min="3" max="3" width="37.83203125" style="2" bestFit="1" customWidth="1"/>
    <col min="4" max="4" width="21.6640625" style="1" customWidth="1"/>
    <col min="5" max="5" width="23.6640625" style="1" customWidth="1"/>
    <col min="6" max="6" width="20.5" style="1" customWidth="1"/>
    <col min="7" max="7" width="24" style="1" customWidth="1"/>
    <col min="8" max="8" width="13.5" style="1" hidden="1" customWidth="1"/>
    <col min="9" max="9" width="15.83203125" style="1" customWidth="1"/>
    <col min="10" max="10" width="16.6640625" customWidth="1"/>
    <col min="11" max="11" width="16" customWidth="1"/>
    <col min="12" max="12" width="16.33203125" customWidth="1"/>
    <col min="13" max="13" width="19" customWidth="1"/>
    <col min="14" max="14" width="23.83203125" customWidth="1"/>
    <col min="15" max="15" width="17.83203125" customWidth="1"/>
    <col min="16" max="16" width="27.1640625" customWidth="1"/>
  </cols>
  <sheetData>
    <row r="1" spans="1:16" s="1" customFormat="1" ht="18.75">
      <c r="A1" s="89" t="s">
        <v>282</v>
      </c>
      <c r="B1" s="89"/>
      <c r="C1" s="89"/>
      <c r="D1" s="89"/>
      <c r="E1" s="89"/>
      <c r="F1" s="89"/>
      <c r="G1" s="89"/>
      <c r="H1" s="89"/>
      <c r="I1" s="89"/>
    </row>
    <row r="2" spans="1:16" s="1" customFormat="1" ht="18.75">
      <c r="A2" s="89" t="s">
        <v>381</v>
      </c>
      <c r="B2" s="89"/>
      <c r="C2" s="89"/>
      <c r="D2" s="89"/>
      <c r="E2" s="89"/>
      <c r="F2" s="89"/>
      <c r="G2" s="89"/>
      <c r="H2" s="89"/>
      <c r="I2" s="89"/>
    </row>
    <row r="3" spans="1:16" s="1" customFormat="1" ht="18.75">
      <c r="A3" s="89" t="s">
        <v>382</v>
      </c>
      <c r="B3" s="89"/>
      <c r="C3" s="89"/>
      <c r="D3" s="89"/>
      <c r="E3" s="89"/>
      <c r="F3" s="89"/>
      <c r="G3" s="89"/>
      <c r="H3" s="89"/>
      <c r="I3" s="89"/>
    </row>
    <row r="4" spans="1:16" s="1" customFormat="1" ht="12" thickBot="1">
      <c r="B4" s="2"/>
      <c r="C4" s="2"/>
    </row>
    <row r="5" spans="1:16" s="3" customFormat="1" ht="46.5" customHeight="1">
      <c r="A5" s="87" t="s">
        <v>0</v>
      </c>
      <c r="B5" s="96" t="s">
        <v>1</v>
      </c>
      <c r="C5" s="94" t="s">
        <v>2</v>
      </c>
      <c r="D5" s="87" t="s">
        <v>377</v>
      </c>
      <c r="E5" s="87" t="s">
        <v>378</v>
      </c>
      <c r="F5" s="87" t="s">
        <v>383</v>
      </c>
      <c r="G5" s="87" t="s">
        <v>293</v>
      </c>
      <c r="H5" s="90"/>
      <c r="I5" s="85" t="s">
        <v>384</v>
      </c>
      <c r="J5" s="85" t="s">
        <v>379</v>
      </c>
      <c r="K5" s="87" t="s">
        <v>380</v>
      </c>
    </row>
    <row r="6" spans="1:16" s="3" customFormat="1" ht="12" thickBot="1">
      <c r="A6" s="88"/>
      <c r="B6" s="97"/>
      <c r="C6" s="95"/>
      <c r="D6" s="93"/>
      <c r="E6" s="93"/>
      <c r="F6" s="93"/>
      <c r="G6" s="88"/>
      <c r="H6" s="91"/>
      <c r="I6" s="92"/>
      <c r="J6" s="86"/>
      <c r="K6" s="88"/>
    </row>
    <row r="7" spans="1:16" ht="15.75">
      <c r="A7" s="28" t="s">
        <v>281</v>
      </c>
      <c r="B7" s="7">
        <v>10</v>
      </c>
      <c r="C7" s="8" t="s">
        <v>3</v>
      </c>
      <c r="D7" s="47">
        <f>D8+D131</f>
        <v>3190349669.0699997</v>
      </c>
      <c r="E7" s="47">
        <f>E8+E131</f>
        <v>741199160.52999997</v>
      </c>
      <c r="F7" s="46">
        <f>F8+F131</f>
        <v>178178555.50800002</v>
      </c>
      <c r="G7" s="47">
        <f>G8+G131</f>
        <v>596203306.91000009</v>
      </c>
      <c r="H7" s="48">
        <f t="shared" ref="H7:H33" si="0">G7-F7</f>
        <v>418024751.40200007</v>
      </c>
      <c r="I7" s="64">
        <f t="shared" ref="I7:I33" si="1">G7/F7*100</f>
        <v>334.61002375408259</v>
      </c>
      <c r="J7" s="72">
        <f t="shared" ref="J7:J38" si="2">G7/E7*100</f>
        <v>80.437666238542477</v>
      </c>
      <c r="K7" s="73">
        <f t="shared" ref="K7:K38" si="3">G7/D7*100</f>
        <v>18.687710400214403</v>
      </c>
    </row>
    <row r="8" spans="1:16" ht="15.75">
      <c r="A8" s="29" t="s">
        <v>4</v>
      </c>
      <c r="B8" s="9">
        <v>10</v>
      </c>
      <c r="C8" s="10" t="s">
        <v>5</v>
      </c>
      <c r="D8" s="50">
        <f>D9+D62</f>
        <v>1254980800</v>
      </c>
      <c r="E8" s="50">
        <f>E9+E62</f>
        <v>302266441.45999998</v>
      </c>
      <c r="F8" s="49">
        <f>F9+F62</f>
        <v>90679932.438000023</v>
      </c>
      <c r="G8" s="50">
        <f>G9+G62</f>
        <v>356586290.30000001</v>
      </c>
      <c r="H8" s="48">
        <f t="shared" si="0"/>
        <v>265906357.86199999</v>
      </c>
      <c r="I8" s="65">
        <f t="shared" si="1"/>
        <v>393.23616671616549</v>
      </c>
      <c r="J8" s="74">
        <f t="shared" si="2"/>
        <v>117.97085001484969</v>
      </c>
      <c r="K8" s="75">
        <f t="shared" si="3"/>
        <v>28.413684918526243</v>
      </c>
      <c r="M8" s="4"/>
      <c r="N8" s="4"/>
      <c r="O8" s="4"/>
      <c r="P8" s="4"/>
    </row>
    <row r="9" spans="1:16" ht="15.75">
      <c r="A9" s="24" t="s">
        <v>279</v>
      </c>
      <c r="B9" s="9"/>
      <c r="C9" s="10"/>
      <c r="D9" s="50">
        <f>D10+D16+D36+D47+D53</f>
        <v>928327100</v>
      </c>
      <c r="E9" s="50">
        <f>E10+E16+E36+E47+E53</f>
        <v>217809072.31999999</v>
      </c>
      <c r="F9" s="49">
        <f>F10+F16+F36+F47+F53</f>
        <v>65342721.696000017</v>
      </c>
      <c r="G9" s="50">
        <f>G10+G16+G36+G47+G53</f>
        <v>248177427.71000001</v>
      </c>
      <c r="H9" s="48">
        <f t="shared" si="0"/>
        <v>182834706.014</v>
      </c>
      <c r="I9" s="65">
        <f t="shared" si="1"/>
        <v>379.80883144815851</v>
      </c>
      <c r="J9" s="74">
        <f t="shared" si="2"/>
        <v>113.94264943444759</v>
      </c>
      <c r="K9" s="75">
        <f t="shared" si="3"/>
        <v>26.733834195942357</v>
      </c>
    </row>
    <row r="10" spans="1:16" s="5" customFormat="1" ht="15.75">
      <c r="A10" s="24" t="s">
        <v>6</v>
      </c>
      <c r="B10" s="9">
        <v>10</v>
      </c>
      <c r="C10" s="10" t="s">
        <v>7</v>
      </c>
      <c r="D10" s="50">
        <f>D11</f>
        <v>903683200</v>
      </c>
      <c r="E10" s="50">
        <f>E11</f>
        <v>212015843.16</v>
      </c>
      <c r="F10" s="49">
        <f>F11</f>
        <v>63604752.948000014</v>
      </c>
      <c r="G10" s="50">
        <f>G11</f>
        <v>241659488.10999998</v>
      </c>
      <c r="H10" s="48">
        <f t="shared" si="0"/>
        <v>178054735.16199997</v>
      </c>
      <c r="I10" s="65">
        <f t="shared" si="1"/>
        <v>379.93935501576181</v>
      </c>
      <c r="J10" s="74">
        <f t="shared" si="2"/>
        <v>113.98180650472855</v>
      </c>
      <c r="K10" s="75">
        <f t="shared" si="3"/>
        <v>26.741615658009355</v>
      </c>
    </row>
    <row r="11" spans="1:16" s="6" customFormat="1" ht="15.75">
      <c r="A11" s="30" t="s">
        <v>8</v>
      </c>
      <c r="B11" s="13">
        <v>10</v>
      </c>
      <c r="C11" s="14" t="s">
        <v>9</v>
      </c>
      <c r="D11" s="52">
        <f>D12+D13+D14+D15</f>
        <v>903683200</v>
      </c>
      <c r="E11" s="52">
        <f>E12+E13+E14+E15</f>
        <v>212015843.16</v>
      </c>
      <c r="F11" s="51">
        <f>F12+F13+F14+F15</f>
        <v>63604752.948000014</v>
      </c>
      <c r="G11" s="52">
        <f>G12+G13+G14+G15</f>
        <v>241659488.10999998</v>
      </c>
      <c r="H11" s="53">
        <f t="shared" si="0"/>
        <v>178054735.16199997</v>
      </c>
      <c r="I11" s="66">
        <f t="shared" si="1"/>
        <v>379.93935501576181</v>
      </c>
      <c r="J11" s="76">
        <f t="shared" si="2"/>
        <v>113.98180650472855</v>
      </c>
      <c r="K11" s="77">
        <f t="shared" si="3"/>
        <v>26.741615658009355</v>
      </c>
    </row>
    <row r="12" spans="1:16" ht="94.5">
      <c r="A12" s="27" t="s">
        <v>295</v>
      </c>
      <c r="B12" s="11">
        <v>10</v>
      </c>
      <c r="C12" s="12" t="s">
        <v>10</v>
      </c>
      <c r="D12" s="39">
        <v>894140944.85000002</v>
      </c>
      <c r="E12" s="39">
        <v>213699685.81999999</v>
      </c>
      <c r="F12" s="41">
        <v>64109905.746000007</v>
      </c>
      <c r="G12" s="42">
        <v>241685669.28999999</v>
      </c>
      <c r="H12" s="40">
        <f t="shared" si="0"/>
        <v>177575763.54399997</v>
      </c>
      <c r="I12" s="67">
        <f t="shared" si="1"/>
        <v>376.98646796884339</v>
      </c>
      <c r="J12" s="70">
        <f t="shared" si="2"/>
        <v>113.09594039065303</v>
      </c>
      <c r="K12" s="71">
        <f t="shared" si="3"/>
        <v>27.029929753473585</v>
      </c>
    </row>
    <row r="13" spans="1:16" ht="141.75">
      <c r="A13" s="27" t="s">
        <v>296</v>
      </c>
      <c r="B13" s="11">
        <v>10</v>
      </c>
      <c r="C13" s="12" t="s">
        <v>11</v>
      </c>
      <c r="D13" s="39">
        <v>83303.429999999993</v>
      </c>
      <c r="E13" s="39">
        <v>78055.31</v>
      </c>
      <c r="F13" s="41">
        <v>23416.593000000001</v>
      </c>
      <c r="G13" s="39">
        <v>21950.13</v>
      </c>
      <c r="H13" s="40">
        <f t="shared" si="0"/>
        <v>-1466.4629999999997</v>
      </c>
      <c r="I13" s="67">
        <f t="shared" si="1"/>
        <v>93.737504853929863</v>
      </c>
      <c r="J13" s="70">
        <f t="shared" si="2"/>
        <v>28.121251456178957</v>
      </c>
      <c r="K13" s="71">
        <f t="shared" si="3"/>
        <v>26.349611294516929</v>
      </c>
    </row>
    <row r="14" spans="1:16" ht="78.75">
      <c r="A14" s="27" t="s">
        <v>297</v>
      </c>
      <c r="B14" s="11">
        <v>10</v>
      </c>
      <c r="C14" s="12" t="s">
        <v>12</v>
      </c>
      <c r="D14" s="39">
        <v>9441055.0700000003</v>
      </c>
      <c r="E14" s="39">
        <v>-1765477.3</v>
      </c>
      <c r="F14" s="41">
        <v>-529643.19000000006</v>
      </c>
      <c r="G14" s="42">
        <v>-22521.86</v>
      </c>
      <c r="H14" s="40">
        <f t="shared" si="0"/>
        <v>507121.33000000007</v>
      </c>
      <c r="I14" s="67">
        <f t="shared" si="1"/>
        <v>4.2522702878517133</v>
      </c>
      <c r="J14" s="70">
        <f t="shared" si="2"/>
        <v>1.2756810863555141</v>
      </c>
      <c r="K14" s="71">
        <f t="shared" si="3"/>
        <v>-0.23855236340656152</v>
      </c>
    </row>
    <row r="15" spans="1:16" ht="126">
      <c r="A15" s="27" t="s">
        <v>298</v>
      </c>
      <c r="B15" s="11">
        <v>10</v>
      </c>
      <c r="C15" s="12" t="s">
        <v>13</v>
      </c>
      <c r="D15" s="39">
        <v>17896.650000000001</v>
      </c>
      <c r="E15" s="39">
        <v>3579.33</v>
      </c>
      <c r="F15" s="41">
        <v>1073.799</v>
      </c>
      <c r="G15" s="42">
        <v>-25609.45</v>
      </c>
      <c r="H15" s="40">
        <f t="shared" si="0"/>
        <v>-26683.249</v>
      </c>
      <c r="I15" s="67">
        <f t="shared" si="1"/>
        <v>-2384.9388945230908</v>
      </c>
      <c r="J15" s="70">
        <f t="shared" si="2"/>
        <v>-715.48166835692712</v>
      </c>
      <c r="K15" s="71">
        <f t="shared" si="3"/>
        <v>-143.09633367138542</v>
      </c>
    </row>
    <row r="16" spans="1:16" s="5" customFormat="1" ht="15.75">
      <c r="A16" s="24" t="s">
        <v>14</v>
      </c>
      <c r="B16" s="9">
        <v>10</v>
      </c>
      <c r="C16" s="10" t="s">
        <v>15</v>
      </c>
      <c r="D16" s="50">
        <f t="shared" ref="D16:E16" si="4">D17+D28+D31+D34</f>
        <v>15050000</v>
      </c>
      <c r="E16" s="50">
        <f t="shared" si="4"/>
        <v>3341857</v>
      </c>
      <c r="F16" s="49">
        <f>F17+F28+F31+F34</f>
        <v>1002557.1</v>
      </c>
      <c r="G16" s="50">
        <f>G17+G28+G31+G34</f>
        <v>2799844.07</v>
      </c>
      <c r="H16" s="48">
        <f t="shared" si="0"/>
        <v>1797286.9699999997</v>
      </c>
      <c r="I16" s="65">
        <f t="shared" si="1"/>
        <v>279.27028495434325</v>
      </c>
      <c r="J16" s="74">
        <f t="shared" si="2"/>
        <v>83.78108548630297</v>
      </c>
      <c r="K16" s="75">
        <f t="shared" si="3"/>
        <v>18.603615083056475</v>
      </c>
    </row>
    <row r="17" spans="1:11" s="6" customFormat="1" ht="47.25">
      <c r="A17" s="17" t="s">
        <v>285</v>
      </c>
      <c r="B17" s="15">
        <v>10</v>
      </c>
      <c r="C17" s="16" t="s">
        <v>16</v>
      </c>
      <c r="D17" s="36">
        <f t="shared" ref="D17:F17" si="5">D18+D21+D24+D27</f>
        <v>6373000</v>
      </c>
      <c r="E17" s="36">
        <f t="shared" si="5"/>
        <v>817853</v>
      </c>
      <c r="F17" s="43">
        <f t="shared" si="5"/>
        <v>245355.9</v>
      </c>
      <c r="G17" s="36">
        <v>719702.88</v>
      </c>
      <c r="H17" s="37">
        <f t="shared" si="0"/>
        <v>474346.98</v>
      </c>
      <c r="I17" s="68">
        <f t="shared" si="1"/>
        <v>293.33017058077672</v>
      </c>
      <c r="J17" s="78">
        <f t="shared" si="2"/>
        <v>87.999051174233017</v>
      </c>
      <c r="K17" s="79">
        <f t="shared" si="3"/>
        <v>11.292999843088028</v>
      </c>
    </row>
    <row r="18" spans="1:11" s="26" customFormat="1" ht="47.25" hidden="1">
      <c r="A18" s="27" t="s">
        <v>17</v>
      </c>
      <c r="B18" s="11">
        <v>10</v>
      </c>
      <c r="C18" s="12" t="s">
        <v>18</v>
      </c>
      <c r="D18" s="59">
        <v>4507000</v>
      </c>
      <c r="E18" s="39">
        <v>419151</v>
      </c>
      <c r="F18" s="54">
        <v>125745.3</v>
      </c>
      <c r="G18" s="39">
        <f>G19+G20</f>
        <v>526613.47</v>
      </c>
      <c r="H18" s="40">
        <f t="shared" si="0"/>
        <v>400868.17</v>
      </c>
      <c r="I18" s="67">
        <f t="shared" si="1"/>
        <v>418.79376008486997</v>
      </c>
      <c r="J18" s="70">
        <f t="shared" si="2"/>
        <v>125.63812802546099</v>
      </c>
      <c r="K18" s="71">
        <f t="shared" si="3"/>
        <v>11.684345906367872</v>
      </c>
    </row>
    <row r="19" spans="1:11" s="26" customFormat="1" ht="47.25" hidden="1">
      <c r="A19" s="27" t="s">
        <v>17</v>
      </c>
      <c r="B19" s="11">
        <v>10</v>
      </c>
      <c r="C19" s="12" t="s">
        <v>19</v>
      </c>
      <c r="D19" s="39"/>
      <c r="E19" s="39"/>
      <c r="F19" s="41"/>
      <c r="G19" s="42">
        <v>526606.56999999995</v>
      </c>
      <c r="H19" s="40">
        <f t="shared" si="0"/>
        <v>526606.56999999995</v>
      </c>
      <c r="I19" s="67" t="e">
        <f t="shared" si="1"/>
        <v>#DIV/0!</v>
      </c>
      <c r="J19" s="70" t="e">
        <f t="shared" si="2"/>
        <v>#DIV/0!</v>
      </c>
      <c r="K19" s="71" t="e">
        <f t="shared" si="3"/>
        <v>#DIV/0!</v>
      </c>
    </row>
    <row r="20" spans="1:11" s="26" customFormat="1" ht="32.25" hidden="1" customHeight="1">
      <c r="A20" s="27" t="s">
        <v>299</v>
      </c>
      <c r="B20" s="11">
        <v>10</v>
      </c>
      <c r="C20" s="12" t="s">
        <v>20</v>
      </c>
      <c r="D20" s="39"/>
      <c r="E20" s="39"/>
      <c r="F20" s="41"/>
      <c r="G20" s="42">
        <v>6.9</v>
      </c>
      <c r="H20" s="40">
        <f t="shared" si="0"/>
        <v>6.9</v>
      </c>
      <c r="I20" s="67" t="e">
        <f t="shared" si="1"/>
        <v>#DIV/0!</v>
      </c>
      <c r="J20" s="70" t="e">
        <f t="shared" si="2"/>
        <v>#DIV/0!</v>
      </c>
      <c r="K20" s="71" t="e">
        <f t="shared" si="3"/>
        <v>#DIV/0!</v>
      </c>
    </row>
    <row r="21" spans="1:11" s="26" customFormat="1" ht="32.25" hidden="1" customHeight="1">
      <c r="A21" s="27" t="s">
        <v>300</v>
      </c>
      <c r="B21" s="11">
        <v>10</v>
      </c>
      <c r="C21" s="12" t="s">
        <v>21</v>
      </c>
      <c r="D21" s="39">
        <v>1100000</v>
      </c>
      <c r="E21" s="39">
        <v>123200</v>
      </c>
      <c r="F21" s="41">
        <v>36960</v>
      </c>
      <c r="G21" s="39">
        <f>G22+G23</f>
        <v>94557.6</v>
      </c>
      <c r="H21" s="40">
        <f t="shared" si="0"/>
        <v>57597.600000000006</v>
      </c>
      <c r="I21" s="67">
        <f t="shared" si="1"/>
        <v>255.83766233766235</v>
      </c>
      <c r="J21" s="70">
        <f t="shared" si="2"/>
        <v>76.751298701298708</v>
      </c>
      <c r="K21" s="71">
        <f t="shared" si="3"/>
        <v>8.5961454545454554</v>
      </c>
    </row>
    <row r="22" spans="1:11" s="26" customFormat="1" ht="32.25" hidden="1" customHeight="1">
      <c r="A22" s="27" t="s">
        <v>300</v>
      </c>
      <c r="B22" s="11">
        <v>10</v>
      </c>
      <c r="C22" s="12" t="s">
        <v>22</v>
      </c>
      <c r="D22" s="39"/>
      <c r="E22" s="39"/>
      <c r="F22" s="41"/>
      <c r="G22" s="42">
        <v>94557.6</v>
      </c>
      <c r="H22" s="40">
        <f t="shared" si="0"/>
        <v>94557.6</v>
      </c>
      <c r="I22" s="67" t="e">
        <f t="shared" si="1"/>
        <v>#DIV/0!</v>
      </c>
      <c r="J22" s="70" t="e">
        <f t="shared" si="2"/>
        <v>#DIV/0!</v>
      </c>
      <c r="K22" s="71" t="e">
        <f t="shared" si="3"/>
        <v>#DIV/0!</v>
      </c>
    </row>
    <row r="23" spans="1:11" s="26" customFormat="1" ht="30" hidden="1" customHeight="1">
      <c r="A23" s="27" t="s">
        <v>301</v>
      </c>
      <c r="B23" s="11">
        <v>10</v>
      </c>
      <c r="C23" s="12" t="s">
        <v>23</v>
      </c>
      <c r="D23" s="39"/>
      <c r="E23" s="39"/>
      <c r="F23" s="41"/>
      <c r="G23" s="39"/>
      <c r="H23" s="40">
        <f t="shared" si="0"/>
        <v>0</v>
      </c>
      <c r="I23" s="67" t="e">
        <f t="shared" si="1"/>
        <v>#DIV/0!</v>
      </c>
      <c r="J23" s="70" t="e">
        <f t="shared" si="2"/>
        <v>#DIV/0!</v>
      </c>
      <c r="K23" s="71" t="e">
        <f t="shared" si="3"/>
        <v>#DIV/0!</v>
      </c>
    </row>
    <row r="24" spans="1:11" s="26" customFormat="1" ht="47.25" hidden="1">
      <c r="A24" s="27" t="s">
        <v>24</v>
      </c>
      <c r="B24" s="11">
        <v>10</v>
      </c>
      <c r="C24" s="12" t="s">
        <v>25</v>
      </c>
      <c r="D24" s="39">
        <v>166000</v>
      </c>
      <c r="E24" s="39">
        <v>49302</v>
      </c>
      <c r="F24" s="41">
        <v>14790.599999999999</v>
      </c>
      <c r="G24" s="39">
        <f>G25+G26</f>
        <v>0</v>
      </c>
      <c r="H24" s="40">
        <f t="shared" si="0"/>
        <v>-14790.599999999999</v>
      </c>
      <c r="I24" s="67">
        <f t="shared" si="1"/>
        <v>0</v>
      </c>
      <c r="J24" s="70">
        <f t="shared" si="2"/>
        <v>0</v>
      </c>
      <c r="K24" s="71">
        <f t="shared" si="3"/>
        <v>0</v>
      </c>
    </row>
    <row r="25" spans="1:11" s="26" customFormat="1" ht="47.25" hidden="1">
      <c r="A25" s="27" t="s">
        <v>24</v>
      </c>
      <c r="B25" s="11">
        <v>10</v>
      </c>
      <c r="C25" s="12" t="s">
        <v>26</v>
      </c>
      <c r="D25" s="39"/>
      <c r="E25" s="39"/>
      <c r="F25" s="41"/>
      <c r="G25" s="39"/>
      <c r="H25" s="40">
        <f t="shared" si="0"/>
        <v>0</v>
      </c>
      <c r="I25" s="67" t="e">
        <f t="shared" si="1"/>
        <v>#DIV/0!</v>
      </c>
      <c r="J25" s="70" t="e">
        <f t="shared" si="2"/>
        <v>#DIV/0!</v>
      </c>
      <c r="K25" s="71" t="e">
        <f t="shared" si="3"/>
        <v>#DIV/0!</v>
      </c>
    </row>
    <row r="26" spans="1:11" s="26" customFormat="1" ht="63" hidden="1">
      <c r="A26" s="27" t="s">
        <v>302</v>
      </c>
      <c r="B26" s="11">
        <v>10</v>
      </c>
      <c r="C26" s="12" t="s">
        <v>27</v>
      </c>
      <c r="D26" s="39"/>
      <c r="E26" s="39"/>
      <c r="F26" s="41"/>
      <c r="G26" s="39"/>
      <c r="H26" s="40">
        <f t="shared" si="0"/>
        <v>0</v>
      </c>
      <c r="I26" s="67" t="e">
        <f t="shared" si="1"/>
        <v>#DIV/0!</v>
      </c>
      <c r="J26" s="70" t="e">
        <f t="shared" si="2"/>
        <v>#DIV/0!</v>
      </c>
      <c r="K26" s="71" t="e">
        <f t="shared" si="3"/>
        <v>#DIV/0!</v>
      </c>
    </row>
    <row r="27" spans="1:11" s="26" customFormat="1" ht="31.5" hidden="1">
      <c r="A27" s="27" t="s">
        <v>28</v>
      </c>
      <c r="B27" s="11">
        <v>10</v>
      </c>
      <c r="C27" s="12" t="s">
        <v>29</v>
      </c>
      <c r="D27" s="59">
        <v>600000</v>
      </c>
      <c r="E27" s="39">
        <v>226200</v>
      </c>
      <c r="F27" s="41">
        <v>67860</v>
      </c>
      <c r="G27" s="42">
        <v>31618</v>
      </c>
      <c r="H27" s="40">
        <f t="shared" si="0"/>
        <v>-36242</v>
      </c>
      <c r="I27" s="67">
        <f t="shared" si="1"/>
        <v>46.592985558502797</v>
      </c>
      <c r="J27" s="70">
        <f t="shared" si="2"/>
        <v>13.977895667550841</v>
      </c>
      <c r="K27" s="71">
        <f t="shared" si="3"/>
        <v>5.2696666666666667</v>
      </c>
    </row>
    <row r="28" spans="1:11" s="6" customFormat="1" ht="31.5">
      <c r="A28" s="17" t="s">
        <v>288</v>
      </c>
      <c r="B28" s="15">
        <v>10</v>
      </c>
      <c r="C28" s="16" t="s">
        <v>31</v>
      </c>
      <c r="D28" s="36">
        <v>7472000</v>
      </c>
      <c r="E28" s="36">
        <v>1882944</v>
      </c>
      <c r="F28" s="55">
        <v>564883.19999999995</v>
      </c>
      <c r="G28" s="36">
        <v>1743151.91</v>
      </c>
      <c r="H28" s="37">
        <f t="shared" si="0"/>
        <v>1178268.71</v>
      </c>
      <c r="I28" s="68">
        <f t="shared" si="1"/>
        <v>308.5862546452081</v>
      </c>
      <c r="J28" s="78">
        <f t="shared" si="2"/>
        <v>92.575876393562424</v>
      </c>
      <c r="K28" s="79">
        <f t="shared" si="3"/>
        <v>23.329120851177727</v>
      </c>
    </row>
    <row r="29" spans="1:11" s="26" customFormat="1" ht="31.5" hidden="1">
      <c r="A29" s="27" t="s">
        <v>30</v>
      </c>
      <c r="B29" s="11">
        <v>10</v>
      </c>
      <c r="C29" s="12" t="s">
        <v>32</v>
      </c>
      <c r="D29" s="39"/>
      <c r="E29" s="39"/>
      <c r="F29" s="41"/>
      <c r="G29" s="42">
        <v>1162160.56</v>
      </c>
      <c r="H29" s="40">
        <f t="shared" si="0"/>
        <v>1162160.56</v>
      </c>
      <c r="I29" s="67" t="e">
        <f t="shared" si="1"/>
        <v>#DIV/0!</v>
      </c>
      <c r="J29" s="70" t="e">
        <f t="shared" si="2"/>
        <v>#DIV/0!</v>
      </c>
      <c r="K29" s="71" t="e">
        <f t="shared" si="3"/>
        <v>#DIV/0!</v>
      </c>
    </row>
    <row r="30" spans="1:11" s="26" customFormat="1" ht="63" hidden="1">
      <c r="A30" s="27" t="s">
        <v>303</v>
      </c>
      <c r="B30" s="11">
        <v>10</v>
      </c>
      <c r="C30" s="12" t="s">
        <v>33</v>
      </c>
      <c r="D30" s="39"/>
      <c r="E30" s="39"/>
      <c r="F30" s="41"/>
      <c r="G30" s="42">
        <v>1188.9000000000001</v>
      </c>
      <c r="H30" s="40">
        <f t="shared" si="0"/>
        <v>1188.9000000000001</v>
      </c>
      <c r="I30" s="67" t="e">
        <f t="shared" si="1"/>
        <v>#DIV/0!</v>
      </c>
      <c r="J30" s="70" t="e">
        <f t="shared" si="2"/>
        <v>#DIV/0!</v>
      </c>
      <c r="K30" s="71" t="e">
        <f t="shared" si="3"/>
        <v>#DIV/0!</v>
      </c>
    </row>
    <row r="31" spans="1:11" s="6" customFormat="1" ht="15.75">
      <c r="A31" s="17" t="s">
        <v>34</v>
      </c>
      <c r="B31" s="15">
        <v>10</v>
      </c>
      <c r="C31" s="16" t="s">
        <v>35</v>
      </c>
      <c r="D31" s="36">
        <v>1205000</v>
      </c>
      <c r="E31" s="36">
        <v>641060</v>
      </c>
      <c r="F31" s="43">
        <v>192318</v>
      </c>
      <c r="G31" s="36">
        <v>209657.28</v>
      </c>
      <c r="H31" s="37">
        <f t="shared" si="0"/>
        <v>17339.28</v>
      </c>
      <c r="I31" s="68">
        <f t="shared" si="1"/>
        <v>109.01594234549027</v>
      </c>
      <c r="J31" s="78">
        <f t="shared" si="2"/>
        <v>32.704782703647084</v>
      </c>
      <c r="K31" s="79">
        <f t="shared" si="3"/>
        <v>17.398944398340248</v>
      </c>
    </row>
    <row r="32" spans="1:11" ht="15.75" hidden="1">
      <c r="A32" s="27" t="s">
        <v>34</v>
      </c>
      <c r="B32" s="11">
        <v>10</v>
      </c>
      <c r="C32" s="12" t="s">
        <v>36</v>
      </c>
      <c r="D32" s="39"/>
      <c r="E32" s="39"/>
      <c r="F32" s="41"/>
      <c r="G32" s="39"/>
      <c r="H32" s="40">
        <f t="shared" si="0"/>
        <v>0</v>
      </c>
      <c r="I32" s="67" t="e">
        <f t="shared" si="1"/>
        <v>#DIV/0!</v>
      </c>
      <c r="J32" s="70" t="e">
        <f t="shared" si="2"/>
        <v>#DIV/0!</v>
      </c>
      <c r="K32" s="71" t="e">
        <f t="shared" si="3"/>
        <v>#DIV/0!</v>
      </c>
    </row>
    <row r="33" spans="1:11" ht="47.25" hidden="1">
      <c r="A33" s="27" t="s">
        <v>37</v>
      </c>
      <c r="B33" s="11">
        <v>10</v>
      </c>
      <c r="C33" s="12" t="s">
        <v>38</v>
      </c>
      <c r="D33" s="39"/>
      <c r="E33" s="39"/>
      <c r="F33" s="41"/>
      <c r="G33" s="39"/>
      <c r="H33" s="40">
        <f t="shared" si="0"/>
        <v>0</v>
      </c>
      <c r="I33" s="67" t="e">
        <f t="shared" si="1"/>
        <v>#DIV/0!</v>
      </c>
      <c r="J33" s="70" t="e">
        <f t="shared" si="2"/>
        <v>#DIV/0!</v>
      </c>
      <c r="K33" s="71" t="e">
        <f t="shared" si="3"/>
        <v>#DIV/0!</v>
      </c>
    </row>
    <row r="34" spans="1:11" s="6" customFormat="1" ht="31.5">
      <c r="A34" s="17" t="s">
        <v>367</v>
      </c>
      <c r="B34" s="15"/>
      <c r="C34" s="16" t="s">
        <v>369</v>
      </c>
      <c r="D34" s="36"/>
      <c r="E34" s="36"/>
      <c r="F34" s="44">
        <f>F35</f>
        <v>0</v>
      </c>
      <c r="G34" s="45">
        <v>127332</v>
      </c>
      <c r="H34" s="37"/>
      <c r="I34" s="68"/>
      <c r="J34" s="78" t="e">
        <f t="shared" si="2"/>
        <v>#DIV/0!</v>
      </c>
      <c r="K34" s="79" t="e">
        <f t="shared" si="3"/>
        <v>#DIV/0!</v>
      </c>
    </row>
    <row r="35" spans="1:11" ht="63" hidden="1">
      <c r="A35" s="27" t="s">
        <v>368</v>
      </c>
      <c r="B35" s="11"/>
      <c r="C35" s="12" t="s">
        <v>370</v>
      </c>
      <c r="D35" s="39"/>
      <c r="E35" s="39"/>
      <c r="F35" s="41"/>
      <c r="G35" s="42">
        <v>107300</v>
      </c>
      <c r="H35" s="40"/>
      <c r="I35" s="67"/>
      <c r="J35" s="70" t="e">
        <f t="shared" si="2"/>
        <v>#DIV/0!</v>
      </c>
      <c r="K35" s="71" t="e">
        <f t="shared" si="3"/>
        <v>#DIV/0!</v>
      </c>
    </row>
    <row r="36" spans="1:11" s="5" customFormat="1" ht="15.75">
      <c r="A36" s="24" t="s">
        <v>39</v>
      </c>
      <c r="B36" s="9">
        <v>10</v>
      </c>
      <c r="C36" s="10" t="s">
        <v>40</v>
      </c>
      <c r="D36" s="49">
        <f t="shared" ref="D36:E36" si="6">D37+D39+D42</f>
        <v>8926900</v>
      </c>
      <c r="E36" s="49">
        <f t="shared" si="6"/>
        <v>2324225.16</v>
      </c>
      <c r="F36" s="49">
        <f>F37+F39+F42</f>
        <v>697267.54799999995</v>
      </c>
      <c r="G36" s="50">
        <f>G37+G39+G42</f>
        <v>3535778.33</v>
      </c>
      <c r="H36" s="48">
        <f t="shared" ref="H36:H67" si="7">G36-F36</f>
        <v>2838510.7820000001</v>
      </c>
      <c r="I36" s="65">
        <f t="shared" ref="I36:I57" si="8">G36/F36*100</f>
        <v>507.09061968276205</v>
      </c>
      <c r="J36" s="74">
        <f t="shared" si="2"/>
        <v>152.12718590482859</v>
      </c>
      <c r="K36" s="75">
        <f t="shared" si="3"/>
        <v>39.608131938298854</v>
      </c>
    </row>
    <row r="37" spans="1:11" s="6" customFormat="1" ht="15.75">
      <c r="A37" s="17" t="s">
        <v>41</v>
      </c>
      <c r="B37" s="15">
        <v>10</v>
      </c>
      <c r="C37" s="16" t="s">
        <v>42</v>
      </c>
      <c r="D37" s="36">
        <v>376000</v>
      </c>
      <c r="E37" s="36"/>
      <c r="F37" s="43"/>
      <c r="G37" s="36">
        <v>0.96</v>
      </c>
      <c r="H37" s="37">
        <f t="shared" si="7"/>
        <v>0.96</v>
      </c>
      <c r="I37" s="68" t="e">
        <f t="shared" si="8"/>
        <v>#DIV/0!</v>
      </c>
      <c r="J37" s="78" t="e">
        <f t="shared" si="2"/>
        <v>#DIV/0!</v>
      </c>
      <c r="K37" s="79">
        <f t="shared" si="3"/>
        <v>2.553191489361702E-4</v>
      </c>
    </row>
    <row r="38" spans="1:11" s="6" customFormat="1" ht="78.75" hidden="1">
      <c r="A38" s="17" t="s">
        <v>304</v>
      </c>
      <c r="B38" s="15">
        <v>10</v>
      </c>
      <c r="C38" s="16" t="s">
        <v>43</v>
      </c>
      <c r="D38" s="36"/>
      <c r="E38" s="36"/>
      <c r="F38" s="43">
        <v>20000</v>
      </c>
      <c r="G38" s="36">
        <v>3247.72</v>
      </c>
      <c r="H38" s="37">
        <f t="shared" si="7"/>
        <v>-16752.28</v>
      </c>
      <c r="I38" s="68">
        <f t="shared" si="8"/>
        <v>16.238600000000002</v>
      </c>
      <c r="J38" s="78" t="e">
        <f t="shared" si="2"/>
        <v>#DIV/0!</v>
      </c>
      <c r="K38" s="79" t="e">
        <f t="shared" si="3"/>
        <v>#DIV/0!</v>
      </c>
    </row>
    <row r="39" spans="1:11" s="6" customFormat="1" ht="15.75">
      <c r="A39" s="17" t="s">
        <v>44</v>
      </c>
      <c r="B39" s="15">
        <v>10</v>
      </c>
      <c r="C39" s="16" t="s">
        <v>45</v>
      </c>
      <c r="D39" s="43">
        <f t="shared" ref="D39:E39" si="9">D40+D41</f>
        <v>7816000</v>
      </c>
      <c r="E39" s="43">
        <f t="shared" si="9"/>
        <v>2246870</v>
      </c>
      <c r="F39" s="43">
        <f>F40+F41</f>
        <v>674061</v>
      </c>
      <c r="G39" s="36">
        <f>G40+G41</f>
        <v>3365470.73</v>
      </c>
      <c r="H39" s="37">
        <f t="shared" si="7"/>
        <v>2691409.73</v>
      </c>
      <c r="I39" s="68">
        <f t="shared" si="8"/>
        <v>499.28281416667033</v>
      </c>
      <c r="J39" s="78">
        <f t="shared" ref="J39:J70" si="10">G39/E39*100</f>
        <v>149.78484425000113</v>
      </c>
      <c r="K39" s="79">
        <f t="shared" ref="K39:K70" si="11">G39/D39*100</f>
        <v>43.058735030706238</v>
      </c>
    </row>
    <row r="40" spans="1:11" s="26" customFormat="1" ht="15.75">
      <c r="A40" s="27" t="s">
        <v>46</v>
      </c>
      <c r="B40" s="11">
        <v>10</v>
      </c>
      <c r="C40" s="12" t="s">
        <v>47</v>
      </c>
      <c r="D40" s="39">
        <v>5986000</v>
      </c>
      <c r="E40" s="39">
        <v>2005310</v>
      </c>
      <c r="F40" s="41">
        <v>601593</v>
      </c>
      <c r="G40" s="42">
        <v>2664633.75</v>
      </c>
      <c r="H40" s="40">
        <f t="shared" si="7"/>
        <v>2063040.75</v>
      </c>
      <c r="I40" s="67">
        <f t="shared" si="8"/>
        <v>442.92964678777844</v>
      </c>
      <c r="J40" s="70">
        <f t="shared" si="10"/>
        <v>132.87889403633352</v>
      </c>
      <c r="K40" s="71">
        <f t="shared" si="11"/>
        <v>44.51442950217173</v>
      </c>
    </row>
    <row r="41" spans="1:11" s="26" customFormat="1" ht="15.75">
      <c r="A41" s="27" t="s">
        <v>48</v>
      </c>
      <c r="B41" s="11">
        <v>10</v>
      </c>
      <c r="C41" s="12" t="s">
        <v>49</v>
      </c>
      <c r="D41" s="39">
        <v>1830000</v>
      </c>
      <c r="E41" s="39">
        <v>241560</v>
      </c>
      <c r="F41" s="41">
        <v>72468</v>
      </c>
      <c r="G41" s="42">
        <v>700836.98</v>
      </c>
      <c r="H41" s="40">
        <f t="shared" si="7"/>
        <v>628368.98</v>
      </c>
      <c r="I41" s="67">
        <f t="shared" si="8"/>
        <v>967.09855384445541</v>
      </c>
      <c r="J41" s="70">
        <f t="shared" si="10"/>
        <v>290.12956615333667</v>
      </c>
      <c r="K41" s="71">
        <f t="shared" si="11"/>
        <v>38.297102732240432</v>
      </c>
    </row>
    <row r="42" spans="1:11" s="6" customFormat="1" ht="15.75">
      <c r="A42" s="17" t="s">
        <v>50</v>
      </c>
      <c r="B42" s="15">
        <v>10</v>
      </c>
      <c r="C42" s="16" t="s">
        <v>51</v>
      </c>
      <c r="D42" s="43">
        <f t="shared" ref="D42:E42" si="12">D43+D45</f>
        <v>734900</v>
      </c>
      <c r="E42" s="43">
        <f t="shared" si="12"/>
        <v>77355.159999999989</v>
      </c>
      <c r="F42" s="43">
        <f>F43+F45</f>
        <v>23206.548000000003</v>
      </c>
      <c r="G42" s="36">
        <v>170306.64</v>
      </c>
      <c r="H42" s="37">
        <f t="shared" si="7"/>
        <v>147100.092</v>
      </c>
      <c r="I42" s="68">
        <f t="shared" si="8"/>
        <v>733.87321543902169</v>
      </c>
      <c r="J42" s="78">
        <f t="shared" si="10"/>
        <v>220.16196463170655</v>
      </c>
      <c r="K42" s="79">
        <f t="shared" si="11"/>
        <v>23.174124370662678</v>
      </c>
    </row>
    <row r="43" spans="1:11" ht="63" hidden="1">
      <c r="A43" s="27" t="s">
        <v>305</v>
      </c>
      <c r="B43" s="11">
        <v>10</v>
      </c>
      <c r="C43" s="12" t="s">
        <v>52</v>
      </c>
      <c r="D43" s="41">
        <f t="shared" ref="D43:E43" si="13">D44</f>
        <v>69820</v>
      </c>
      <c r="E43" s="41">
        <f t="shared" si="13"/>
        <v>1536.04</v>
      </c>
      <c r="F43" s="41">
        <f>F44</f>
        <v>460.81200000000001</v>
      </c>
      <c r="G43" s="39">
        <f>G44</f>
        <v>3235.36</v>
      </c>
      <c r="H43" s="40">
        <f t="shared" si="7"/>
        <v>2774.5480000000002</v>
      </c>
      <c r="I43" s="67">
        <f t="shared" si="8"/>
        <v>702.09977170733407</v>
      </c>
      <c r="J43" s="70">
        <f t="shared" si="10"/>
        <v>210.62993151220022</v>
      </c>
      <c r="K43" s="71">
        <f t="shared" si="11"/>
        <v>4.6338584932684039</v>
      </c>
    </row>
    <row r="44" spans="1:11" ht="94.5" hidden="1">
      <c r="A44" s="27" t="s">
        <v>306</v>
      </c>
      <c r="B44" s="11">
        <v>10</v>
      </c>
      <c r="C44" s="12" t="s">
        <v>53</v>
      </c>
      <c r="D44" s="39">
        <v>69820</v>
      </c>
      <c r="E44" s="60">
        <v>1536.04</v>
      </c>
      <c r="F44" s="41">
        <v>460.81200000000001</v>
      </c>
      <c r="G44" s="42">
        <v>3235.36</v>
      </c>
      <c r="H44" s="40">
        <f t="shared" si="7"/>
        <v>2774.5480000000002</v>
      </c>
      <c r="I44" s="67">
        <f t="shared" si="8"/>
        <v>702.09977170733407</v>
      </c>
      <c r="J44" s="70">
        <f t="shared" si="10"/>
        <v>210.62993151220022</v>
      </c>
      <c r="K44" s="71">
        <f t="shared" si="11"/>
        <v>4.6338584932684039</v>
      </c>
    </row>
    <row r="45" spans="1:11" ht="63" hidden="1">
      <c r="A45" s="27" t="s">
        <v>307</v>
      </c>
      <c r="B45" s="11">
        <v>10</v>
      </c>
      <c r="C45" s="12" t="s">
        <v>54</v>
      </c>
      <c r="D45" s="41">
        <f t="shared" ref="D45:E45" si="14">D46</f>
        <v>665080</v>
      </c>
      <c r="E45" s="41">
        <f t="shared" si="14"/>
        <v>75819.12</v>
      </c>
      <c r="F45" s="41">
        <f>F46</f>
        <v>22745.736000000001</v>
      </c>
      <c r="G45" s="39">
        <f>G46</f>
        <v>69644</v>
      </c>
      <c r="H45" s="40">
        <f t="shared" si="7"/>
        <v>46898.263999999996</v>
      </c>
      <c r="I45" s="67">
        <f t="shared" si="8"/>
        <v>306.18486031843503</v>
      </c>
      <c r="J45" s="70">
        <f t="shared" si="10"/>
        <v>91.855458095530523</v>
      </c>
      <c r="K45" s="71">
        <f t="shared" si="11"/>
        <v>10.47152222289048</v>
      </c>
    </row>
    <row r="46" spans="1:11" ht="94.5" hidden="1">
      <c r="A46" s="27" t="s">
        <v>308</v>
      </c>
      <c r="B46" s="11">
        <v>10</v>
      </c>
      <c r="C46" s="12" t="s">
        <v>55</v>
      </c>
      <c r="D46" s="39">
        <v>665080</v>
      </c>
      <c r="E46" s="39">
        <v>75819.12</v>
      </c>
      <c r="F46" s="41">
        <v>22745.736000000001</v>
      </c>
      <c r="G46" s="42">
        <v>69644</v>
      </c>
      <c r="H46" s="40">
        <f t="shared" si="7"/>
        <v>46898.263999999996</v>
      </c>
      <c r="I46" s="67">
        <f t="shared" si="8"/>
        <v>306.18486031843503</v>
      </c>
      <c r="J46" s="70">
        <f t="shared" si="10"/>
        <v>91.855458095530523</v>
      </c>
      <c r="K46" s="71">
        <f t="shared" si="11"/>
        <v>10.47152222289048</v>
      </c>
    </row>
    <row r="47" spans="1:11" s="5" customFormat="1" ht="15.75">
      <c r="A47" s="24" t="s">
        <v>56</v>
      </c>
      <c r="B47" s="9">
        <v>10</v>
      </c>
      <c r="C47" s="10" t="s">
        <v>57</v>
      </c>
      <c r="D47" s="49">
        <f t="shared" ref="D47:E47" si="15">D48+D50</f>
        <v>667000</v>
      </c>
      <c r="E47" s="49">
        <f t="shared" si="15"/>
        <v>127147</v>
      </c>
      <c r="F47" s="49">
        <f>F48+F50</f>
        <v>38144.1</v>
      </c>
      <c r="G47" s="50">
        <v>170979.18</v>
      </c>
      <c r="H47" s="48">
        <f t="shared" si="7"/>
        <v>132835.07999999999</v>
      </c>
      <c r="I47" s="65">
        <f t="shared" si="8"/>
        <v>448.24541672237643</v>
      </c>
      <c r="J47" s="74">
        <f t="shared" si="10"/>
        <v>134.47362501671293</v>
      </c>
      <c r="K47" s="75">
        <f t="shared" si="11"/>
        <v>25.634059970014995</v>
      </c>
    </row>
    <row r="48" spans="1:11" ht="47.25" hidden="1">
      <c r="A48" s="27" t="s">
        <v>58</v>
      </c>
      <c r="B48" s="11">
        <v>10</v>
      </c>
      <c r="C48" s="12" t="s">
        <v>59</v>
      </c>
      <c r="D48" s="39">
        <v>307000</v>
      </c>
      <c r="E48" s="39">
        <v>37147</v>
      </c>
      <c r="F48" s="41">
        <f>F49</f>
        <v>11144.1</v>
      </c>
      <c r="G48" s="39">
        <f>G49</f>
        <v>8431.15</v>
      </c>
      <c r="H48" s="40">
        <f t="shared" si="7"/>
        <v>-2712.9500000000007</v>
      </c>
      <c r="I48" s="67">
        <f t="shared" si="8"/>
        <v>75.655728143142994</v>
      </c>
      <c r="J48" s="70">
        <f t="shared" si="10"/>
        <v>22.696718442942903</v>
      </c>
      <c r="K48" s="71">
        <f t="shared" si="11"/>
        <v>2.746302931596091</v>
      </c>
    </row>
    <row r="49" spans="1:11" ht="28.5" hidden="1" customHeight="1">
      <c r="A49" s="27" t="s">
        <v>309</v>
      </c>
      <c r="B49" s="11">
        <v>10</v>
      </c>
      <c r="C49" s="12" t="s">
        <v>60</v>
      </c>
      <c r="D49" s="39">
        <v>307000</v>
      </c>
      <c r="E49" s="39">
        <v>37147</v>
      </c>
      <c r="F49" s="41">
        <v>11144.1</v>
      </c>
      <c r="G49" s="42">
        <v>8431.15</v>
      </c>
      <c r="H49" s="40">
        <f t="shared" si="7"/>
        <v>-2712.9500000000007</v>
      </c>
      <c r="I49" s="67">
        <f t="shared" si="8"/>
        <v>75.655728143142994</v>
      </c>
      <c r="J49" s="70">
        <f t="shared" si="10"/>
        <v>22.696718442942903</v>
      </c>
      <c r="K49" s="71">
        <f t="shared" si="11"/>
        <v>2.746302931596091</v>
      </c>
    </row>
    <row r="50" spans="1:11" ht="47.25" hidden="1">
      <c r="A50" s="27" t="s">
        <v>310</v>
      </c>
      <c r="B50" s="11">
        <v>10</v>
      </c>
      <c r="C50" s="12" t="s">
        <v>61</v>
      </c>
      <c r="D50" s="39">
        <v>360000</v>
      </c>
      <c r="E50" s="39">
        <v>90000</v>
      </c>
      <c r="F50" s="41">
        <f>F51</f>
        <v>27000</v>
      </c>
      <c r="G50" s="39">
        <f>G51</f>
        <v>0</v>
      </c>
      <c r="H50" s="40">
        <f t="shared" si="7"/>
        <v>-27000</v>
      </c>
      <c r="I50" s="67">
        <f t="shared" si="8"/>
        <v>0</v>
      </c>
      <c r="J50" s="70">
        <f t="shared" si="10"/>
        <v>0</v>
      </c>
      <c r="K50" s="71">
        <f t="shared" si="11"/>
        <v>0</v>
      </c>
    </row>
    <row r="51" spans="1:11" ht="31.5" hidden="1" customHeight="1">
      <c r="A51" s="27" t="s">
        <v>311</v>
      </c>
      <c r="B51" s="11">
        <v>10</v>
      </c>
      <c r="C51" s="12" t="s">
        <v>62</v>
      </c>
      <c r="D51" s="39">
        <v>360000</v>
      </c>
      <c r="E51" s="39">
        <v>90000</v>
      </c>
      <c r="F51" s="41">
        <f>F52</f>
        <v>27000</v>
      </c>
      <c r="G51" s="39">
        <f>G52</f>
        <v>0</v>
      </c>
      <c r="H51" s="40">
        <f t="shared" si="7"/>
        <v>-27000</v>
      </c>
      <c r="I51" s="67">
        <f t="shared" si="8"/>
        <v>0</v>
      </c>
      <c r="J51" s="70">
        <f t="shared" si="10"/>
        <v>0</v>
      </c>
      <c r="K51" s="71">
        <f t="shared" si="11"/>
        <v>0</v>
      </c>
    </row>
    <row r="52" spans="1:11" ht="110.25" hidden="1">
      <c r="A52" s="27" t="s">
        <v>312</v>
      </c>
      <c r="B52" s="11">
        <v>10</v>
      </c>
      <c r="C52" s="12" t="s">
        <v>63</v>
      </c>
      <c r="D52" s="39">
        <v>360000</v>
      </c>
      <c r="E52" s="39">
        <v>90000</v>
      </c>
      <c r="F52" s="41">
        <v>27000</v>
      </c>
      <c r="G52" s="39"/>
      <c r="H52" s="40">
        <f t="shared" si="7"/>
        <v>-27000</v>
      </c>
      <c r="I52" s="67">
        <f t="shared" si="8"/>
        <v>0</v>
      </c>
      <c r="J52" s="70">
        <f t="shared" si="10"/>
        <v>0</v>
      </c>
      <c r="K52" s="71">
        <f t="shared" si="11"/>
        <v>0</v>
      </c>
    </row>
    <row r="53" spans="1:11" s="5" customFormat="1" ht="38.25" customHeight="1">
      <c r="A53" s="24" t="s">
        <v>64</v>
      </c>
      <c r="B53" s="9">
        <v>10</v>
      </c>
      <c r="C53" s="10" t="s">
        <v>65</v>
      </c>
      <c r="D53" s="49">
        <f t="shared" ref="D53:E53" si="16">D54+D57</f>
        <v>0</v>
      </c>
      <c r="E53" s="49">
        <f t="shared" si="16"/>
        <v>0</v>
      </c>
      <c r="F53" s="49">
        <f>F54+F57</f>
        <v>0</v>
      </c>
      <c r="G53" s="50">
        <v>11338.02</v>
      </c>
      <c r="H53" s="48">
        <f t="shared" si="7"/>
        <v>11338.02</v>
      </c>
      <c r="I53" s="65" t="e">
        <f t="shared" si="8"/>
        <v>#DIV/0!</v>
      </c>
      <c r="J53" s="74" t="e">
        <f t="shared" si="10"/>
        <v>#DIV/0!</v>
      </c>
      <c r="K53" s="75" t="e">
        <f t="shared" si="11"/>
        <v>#DIV/0!</v>
      </c>
    </row>
    <row r="54" spans="1:11" ht="15.75" hidden="1">
      <c r="A54" s="27" t="s">
        <v>66</v>
      </c>
      <c r="B54" s="11">
        <v>10</v>
      </c>
      <c r="C54" s="12" t="s">
        <v>67</v>
      </c>
      <c r="D54" s="39"/>
      <c r="E54" s="39"/>
      <c r="F54" s="41">
        <f>F55</f>
        <v>0</v>
      </c>
      <c r="G54" s="39">
        <f>G55</f>
        <v>1.98</v>
      </c>
      <c r="H54" s="40">
        <f t="shared" si="7"/>
        <v>1.98</v>
      </c>
      <c r="I54" s="67" t="e">
        <f t="shared" si="8"/>
        <v>#DIV/0!</v>
      </c>
      <c r="J54" s="70" t="e">
        <f t="shared" si="10"/>
        <v>#DIV/0!</v>
      </c>
      <c r="K54" s="71" t="e">
        <f t="shared" si="11"/>
        <v>#DIV/0!</v>
      </c>
    </row>
    <row r="55" spans="1:11" ht="31.5" hidden="1">
      <c r="A55" s="27" t="s">
        <v>68</v>
      </c>
      <c r="B55" s="11">
        <v>10</v>
      </c>
      <c r="C55" s="12" t="s">
        <v>69</v>
      </c>
      <c r="D55" s="39"/>
      <c r="E55" s="39"/>
      <c r="F55" s="41">
        <f>F56</f>
        <v>0</v>
      </c>
      <c r="G55" s="39">
        <f>G56</f>
        <v>1.98</v>
      </c>
      <c r="H55" s="40">
        <f t="shared" si="7"/>
        <v>1.98</v>
      </c>
      <c r="I55" s="67" t="e">
        <f t="shared" si="8"/>
        <v>#DIV/0!</v>
      </c>
      <c r="J55" s="70" t="e">
        <f t="shared" si="10"/>
        <v>#DIV/0!</v>
      </c>
      <c r="K55" s="71" t="e">
        <f t="shared" si="11"/>
        <v>#DIV/0!</v>
      </c>
    </row>
    <row r="56" spans="1:11" ht="63" hidden="1">
      <c r="A56" s="27" t="s">
        <v>325</v>
      </c>
      <c r="B56" s="11">
        <v>10</v>
      </c>
      <c r="C56" s="12" t="s">
        <v>70</v>
      </c>
      <c r="D56" s="39"/>
      <c r="E56" s="39"/>
      <c r="F56" s="41">
        <v>0</v>
      </c>
      <c r="G56" s="42">
        <v>1.98</v>
      </c>
      <c r="H56" s="40">
        <f t="shared" si="7"/>
        <v>1.98</v>
      </c>
      <c r="I56" s="67" t="e">
        <f t="shared" si="8"/>
        <v>#DIV/0!</v>
      </c>
      <c r="J56" s="70" t="e">
        <f t="shared" si="10"/>
        <v>#DIV/0!</v>
      </c>
      <c r="K56" s="71" t="e">
        <f t="shared" si="11"/>
        <v>#DIV/0!</v>
      </c>
    </row>
    <row r="57" spans="1:11" ht="31.5" hidden="1">
      <c r="A57" s="27" t="s">
        <v>71</v>
      </c>
      <c r="B57" s="11">
        <v>10</v>
      </c>
      <c r="C57" s="12" t="s">
        <v>72</v>
      </c>
      <c r="D57" s="39"/>
      <c r="E57" s="39"/>
      <c r="F57" s="41">
        <f>F58+F60</f>
        <v>0</v>
      </c>
      <c r="G57" s="39">
        <f>G58+G60</f>
        <v>0</v>
      </c>
      <c r="H57" s="40">
        <f t="shared" si="7"/>
        <v>0</v>
      </c>
      <c r="I57" s="67" t="e">
        <f t="shared" si="8"/>
        <v>#DIV/0!</v>
      </c>
      <c r="J57" s="70" t="e">
        <f t="shared" si="10"/>
        <v>#DIV/0!</v>
      </c>
      <c r="K57" s="71" t="e">
        <f t="shared" si="11"/>
        <v>#DIV/0!</v>
      </c>
    </row>
    <row r="58" spans="1:11" ht="78.75" hidden="1">
      <c r="A58" s="27" t="s">
        <v>326</v>
      </c>
      <c r="B58" s="11">
        <v>10</v>
      </c>
      <c r="C58" s="12" t="s">
        <v>73</v>
      </c>
      <c r="D58" s="39"/>
      <c r="E58" s="39"/>
      <c r="F58" s="41">
        <f>F59</f>
        <v>0</v>
      </c>
      <c r="G58" s="39">
        <f>G59</f>
        <v>0</v>
      </c>
      <c r="H58" s="40">
        <f t="shared" si="7"/>
        <v>0</v>
      </c>
      <c r="I58" s="67"/>
      <c r="J58" s="70" t="e">
        <f t="shared" si="10"/>
        <v>#DIV/0!</v>
      </c>
      <c r="K58" s="71" t="e">
        <f t="shared" si="11"/>
        <v>#DIV/0!</v>
      </c>
    </row>
    <row r="59" spans="1:11" ht="94.5" hidden="1">
      <c r="A59" s="27" t="s">
        <v>327</v>
      </c>
      <c r="B59" s="11">
        <v>10</v>
      </c>
      <c r="C59" s="12" t="s">
        <v>74</v>
      </c>
      <c r="D59" s="39"/>
      <c r="E59" s="39"/>
      <c r="F59" s="41"/>
      <c r="G59" s="39"/>
      <c r="H59" s="40">
        <f t="shared" si="7"/>
        <v>0</v>
      </c>
      <c r="I59" s="67"/>
      <c r="J59" s="70" t="e">
        <f t="shared" si="10"/>
        <v>#DIV/0!</v>
      </c>
      <c r="K59" s="71" t="e">
        <f t="shared" si="11"/>
        <v>#DIV/0!</v>
      </c>
    </row>
    <row r="60" spans="1:11" ht="15.75" hidden="1">
      <c r="A60" s="27" t="s">
        <v>75</v>
      </c>
      <c r="B60" s="11">
        <v>10</v>
      </c>
      <c r="C60" s="12" t="s">
        <v>76</v>
      </c>
      <c r="D60" s="39"/>
      <c r="E60" s="39"/>
      <c r="F60" s="41">
        <f>F61</f>
        <v>0</v>
      </c>
      <c r="G60" s="39">
        <f>G61</f>
        <v>0</v>
      </c>
      <c r="H60" s="40">
        <f t="shared" si="7"/>
        <v>0</v>
      </c>
      <c r="I60" s="67" t="e">
        <f t="shared" ref="I60:I96" si="17">G60/F60*100</f>
        <v>#DIV/0!</v>
      </c>
      <c r="J60" s="70" t="e">
        <f t="shared" si="10"/>
        <v>#DIV/0!</v>
      </c>
      <c r="K60" s="71" t="e">
        <f t="shared" si="11"/>
        <v>#DIV/0!</v>
      </c>
    </row>
    <row r="61" spans="1:11" ht="31.5" hidden="1">
      <c r="A61" s="27" t="s">
        <v>77</v>
      </c>
      <c r="B61" s="11">
        <v>10</v>
      </c>
      <c r="C61" s="12" t="s">
        <v>78</v>
      </c>
      <c r="D61" s="39"/>
      <c r="E61" s="39"/>
      <c r="F61" s="41">
        <v>0</v>
      </c>
      <c r="G61" s="39"/>
      <c r="H61" s="40">
        <f t="shared" si="7"/>
        <v>0</v>
      </c>
      <c r="I61" s="67" t="e">
        <f t="shared" si="17"/>
        <v>#DIV/0!</v>
      </c>
      <c r="J61" s="70" t="e">
        <f t="shared" si="10"/>
        <v>#DIV/0!</v>
      </c>
      <c r="K61" s="71" t="e">
        <f t="shared" si="11"/>
        <v>#DIV/0!</v>
      </c>
    </row>
    <row r="62" spans="1:11" s="5" customFormat="1" ht="15.75">
      <c r="A62" s="24" t="s">
        <v>280</v>
      </c>
      <c r="B62" s="9"/>
      <c r="C62" s="10"/>
      <c r="D62" s="49">
        <f t="shared" ref="D62:E62" si="18">D63+D77+D84+D91+D104+D126</f>
        <v>326653700</v>
      </c>
      <c r="E62" s="49">
        <f t="shared" si="18"/>
        <v>84457369.140000001</v>
      </c>
      <c r="F62" s="49">
        <f>F63+F77+F84+F91+F104+F126</f>
        <v>25337210.741999999</v>
      </c>
      <c r="G62" s="50">
        <f>G63+G77+G84+G91+G104+G126</f>
        <v>108408862.59</v>
      </c>
      <c r="H62" s="48">
        <f t="shared" si="7"/>
        <v>83071651.848000005</v>
      </c>
      <c r="I62" s="65">
        <f t="shared" si="17"/>
        <v>427.86423373073592</v>
      </c>
      <c r="J62" s="74">
        <f t="shared" si="10"/>
        <v>128.35927011922078</v>
      </c>
      <c r="K62" s="75">
        <f t="shared" si="11"/>
        <v>33.18770385579591</v>
      </c>
    </row>
    <row r="63" spans="1:11" s="5" customFormat="1" ht="78.75">
      <c r="A63" s="24" t="s">
        <v>290</v>
      </c>
      <c r="B63" s="9">
        <v>10</v>
      </c>
      <c r="C63" s="10" t="s">
        <v>79</v>
      </c>
      <c r="D63" s="49">
        <f t="shared" ref="D63:E63" si="19">D64+D66+D68+D74</f>
        <v>114606000</v>
      </c>
      <c r="E63" s="49">
        <f t="shared" si="19"/>
        <v>31835450</v>
      </c>
      <c r="F63" s="49">
        <f>F64+F66+F68+F74</f>
        <v>9550635</v>
      </c>
      <c r="G63" s="50">
        <v>24990962.370000001</v>
      </c>
      <c r="H63" s="48">
        <f t="shared" si="7"/>
        <v>15440327.370000001</v>
      </c>
      <c r="I63" s="65">
        <f t="shared" si="17"/>
        <v>261.66807097119721</v>
      </c>
      <c r="J63" s="74">
        <f t="shared" si="10"/>
        <v>78.500421291359174</v>
      </c>
      <c r="K63" s="75">
        <f t="shared" si="11"/>
        <v>21.805980812522904</v>
      </c>
    </row>
    <row r="64" spans="1:11" ht="110.25" hidden="1">
      <c r="A64" s="27" t="s">
        <v>313</v>
      </c>
      <c r="B64" s="11">
        <v>10</v>
      </c>
      <c r="C64" s="12" t="s">
        <v>80</v>
      </c>
      <c r="D64" s="41">
        <f t="shared" ref="D64:E64" si="20">D65</f>
        <v>0</v>
      </c>
      <c r="E64" s="41">
        <f t="shared" si="20"/>
        <v>0</v>
      </c>
      <c r="F64" s="41">
        <f>F65</f>
        <v>0</v>
      </c>
      <c r="G64" s="39">
        <f>G65</f>
        <v>0</v>
      </c>
      <c r="H64" s="40">
        <f t="shared" si="7"/>
        <v>0</v>
      </c>
      <c r="I64" s="67" t="e">
        <f t="shared" si="17"/>
        <v>#DIV/0!</v>
      </c>
      <c r="J64" s="70" t="e">
        <f t="shared" si="10"/>
        <v>#DIV/0!</v>
      </c>
      <c r="K64" s="71" t="e">
        <f t="shared" si="11"/>
        <v>#DIV/0!</v>
      </c>
    </row>
    <row r="65" spans="1:11" ht="94.5" hidden="1">
      <c r="A65" s="27" t="s">
        <v>314</v>
      </c>
      <c r="B65" s="11">
        <v>10</v>
      </c>
      <c r="C65" s="12" t="s">
        <v>81</v>
      </c>
      <c r="D65" s="39"/>
      <c r="E65" s="39"/>
      <c r="F65" s="41"/>
      <c r="G65" s="39"/>
      <c r="H65" s="40">
        <f t="shared" si="7"/>
        <v>0</v>
      </c>
      <c r="I65" s="67" t="e">
        <f t="shared" si="17"/>
        <v>#DIV/0!</v>
      </c>
      <c r="J65" s="70" t="e">
        <f t="shared" si="10"/>
        <v>#DIV/0!</v>
      </c>
      <c r="K65" s="71" t="e">
        <f t="shared" si="11"/>
        <v>#DIV/0!</v>
      </c>
    </row>
    <row r="66" spans="1:11" ht="31.5" hidden="1">
      <c r="A66" s="27" t="s">
        <v>82</v>
      </c>
      <c r="B66" s="11">
        <v>10</v>
      </c>
      <c r="C66" s="12" t="s">
        <v>83</v>
      </c>
      <c r="D66" s="59">
        <f>D67</f>
        <v>43000</v>
      </c>
      <c r="E66" s="59">
        <f t="shared" ref="E66" si="21">E67</f>
        <v>10750</v>
      </c>
      <c r="F66" s="41">
        <f>F67</f>
        <v>3225</v>
      </c>
      <c r="G66" s="39">
        <f>G67</f>
        <v>34149.519999999997</v>
      </c>
      <c r="H66" s="40">
        <f t="shared" si="7"/>
        <v>30924.519999999997</v>
      </c>
      <c r="I66" s="67">
        <f t="shared" si="17"/>
        <v>1058.8998449612402</v>
      </c>
      <c r="J66" s="70">
        <f t="shared" si="10"/>
        <v>317.66995348837207</v>
      </c>
      <c r="K66" s="71">
        <f t="shared" si="11"/>
        <v>79.417488372093018</v>
      </c>
    </row>
    <row r="67" spans="1:11" ht="63" hidden="1">
      <c r="A67" s="27" t="s">
        <v>315</v>
      </c>
      <c r="B67" s="11">
        <v>10</v>
      </c>
      <c r="C67" s="12" t="s">
        <v>84</v>
      </c>
      <c r="D67" s="59">
        <v>43000</v>
      </c>
      <c r="E67" s="60">
        <v>10750</v>
      </c>
      <c r="F67" s="41">
        <v>3225</v>
      </c>
      <c r="G67" s="42">
        <v>34149.519999999997</v>
      </c>
      <c r="H67" s="40">
        <f t="shared" si="7"/>
        <v>30924.519999999997</v>
      </c>
      <c r="I67" s="67">
        <f t="shared" si="17"/>
        <v>1058.8998449612402</v>
      </c>
      <c r="J67" s="70">
        <f t="shared" si="10"/>
        <v>317.66995348837207</v>
      </c>
      <c r="K67" s="71">
        <f t="shared" si="11"/>
        <v>79.417488372093018</v>
      </c>
    </row>
    <row r="68" spans="1:11" ht="126" hidden="1">
      <c r="A68" s="27" t="s">
        <v>316</v>
      </c>
      <c r="B68" s="11">
        <v>10</v>
      </c>
      <c r="C68" s="12" t="s">
        <v>85</v>
      </c>
      <c r="D68" s="59">
        <v>111203000</v>
      </c>
      <c r="E68" s="39">
        <v>30674700</v>
      </c>
      <c r="F68" s="41">
        <f>F69+F72</f>
        <v>9202410</v>
      </c>
      <c r="G68" s="39">
        <f>G69+G72</f>
        <v>3922120.6100000003</v>
      </c>
      <c r="H68" s="40">
        <f t="shared" ref="H68:H96" si="22">G68-F68</f>
        <v>-5280289.3899999997</v>
      </c>
      <c r="I68" s="67">
        <f t="shared" si="17"/>
        <v>42.62058102171062</v>
      </c>
      <c r="J68" s="70">
        <f t="shared" si="10"/>
        <v>12.786174306513187</v>
      </c>
      <c r="K68" s="71">
        <f t="shared" si="11"/>
        <v>3.526991726841902</v>
      </c>
    </row>
    <row r="69" spans="1:11" ht="94.5" hidden="1">
      <c r="A69" s="27" t="s">
        <v>317</v>
      </c>
      <c r="B69" s="11">
        <v>10</v>
      </c>
      <c r="C69" s="12" t="s">
        <v>86</v>
      </c>
      <c r="D69" s="41">
        <f t="shared" ref="D69:E69" si="23">D70+D71</f>
        <v>109903000</v>
      </c>
      <c r="E69" s="41">
        <f t="shared" si="23"/>
        <v>30350000</v>
      </c>
      <c r="F69" s="41">
        <f>F70+F71</f>
        <v>9105000</v>
      </c>
      <c r="G69" s="39">
        <f>G70+G71</f>
        <v>3922120.6100000003</v>
      </c>
      <c r="H69" s="40">
        <f t="shared" si="22"/>
        <v>-5182879.3899999997</v>
      </c>
      <c r="I69" s="67">
        <f t="shared" si="17"/>
        <v>43.076558045030204</v>
      </c>
      <c r="J69" s="70">
        <f t="shared" si="10"/>
        <v>12.922967413509062</v>
      </c>
      <c r="K69" s="71">
        <f t="shared" si="11"/>
        <v>3.5687111452826588</v>
      </c>
    </row>
    <row r="70" spans="1:11" ht="141.75" hidden="1">
      <c r="A70" s="27" t="s">
        <v>318</v>
      </c>
      <c r="B70" s="11">
        <v>10</v>
      </c>
      <c r="C70" s="12" t="s">
        <v>87</v>
      </c>
      <c r="D70" s="59">
        <v>103203000</v>
      </c>
      <c r="E70" s="39">
        <v>29200000</v>
      </c>
      <c r="F70" s="41">
        <v>8760000</v>
      </c>
      <c r="G70" s="42">
        <v>3899104.74</v>
      </c>
      <c r="H70" s="40">
        <f t="shared" si="22"/>
        <v>-4860895.26</v>
      </c>
      <c r="I70" s="67">
        <f t="shared" si="17"/>
        <v>44.510328082191783</v>
      </c>
      <c r="J70" s="70">
        <f t="shared" si="10"/>
        <v>13.353098424657537</v>
      </c>
      <c r="K70" s="71">
        <f t="shared" si="11"/>
        <v>3.77809243917328</v>
      </c>
    </row>
    <row r="71" spans="1:11" ht="126" hidden="1">
      <c r="A71" s="27" t="s">
        <v>319</v>
      </c>
      <c r="B71" s="11">
        <v>10</v>
      </c>
      <c r="C71" s="12" t="s">
        <v>88</v>
      </c>
      <c r="D71" s="39">
        <v>6700000</v>
      </c>
      <c r="E71" s="39">
        <v>1150000</v>
      </c>
      <c r="F71" s="41">
        <v>345000</v>
      </c>
      <c r="G71" s="42">
        <v>23015.87</v>
      </c>
      <c r="H71" s="40">
        <f t="shared" si="22"/>
        <v>-321984.13</v>
      </c>
      <c r="I71" s="67">
        <f t="shared" si="17"/>
        <v>6.6712666666666669</v>
      </c>
      <c r="J71" s="70">
        <f t="shared" ref="J71:J102" si="24">G71/E71*100</f>
        <v>2.0013799999999997</v>
      </c>
      <c r="K71" s="71">
        <f t="shared" ref="K71:K102" si="25">G71/D71*100</f>
        <v>0.34352044776119406</v>
      </c>
    </row>
    <row r="72" spans="1:11" ht="110.25" hidden="1">
      <c r="A72" s="27" t="s">
        <v>320</v>
      </c>
      <c r="B72" s="11">
        <v>10</v>
      </c>
      <c r="C72" s="12" t="s">
        <v>89</v>
      </c>
      <c r="D72" s="41">
        <f t="shared" ref="D72:E72" si="26">D73</f>
        <v>1300000</v>
      </c>
      <c r="E72" s="41">
        <f t="shared" si="26"/>
        <v>324700</v>
      </c>
      <c r="F72" s="41">
        <f>F73</f>
        <v>97410</v>
      </c>
      <c r="G72" s="39">
        <f>G73</f>
        <v>0</v>
      </c>
      <c r="H72" s="40">
        <f t="shared" si="22"/>
        <v>-97410</v>
      </c>
      <c r="I72" s="67">
        <f t="shared" si="17"/>
        <v>0</v>
      </c>
      <c r="J72" s="70">
        <f t="shared" si="24"/>
        <v>0</v>
      </c>
      <c r="K72" s="71">
        <f t="shared" si="25"/>
        <v>0</v>
      </c>
    </row>
    <row r="73" spans="1:11" ht="110.25" hidden="1">
      <c r="A73" s="27" t="s">
        <v>321</v>
      </c>
      <c r="B73" s="11">
        <v>10</v>
      </c>
      <c r="C73" s="12" t="s">
        <v>90</v>
      </c>
      <c r="D73" s="59">
        <v>1300000</v>
      </c>
      <c r="E73" s="39">
        <v>324700</v>
      </c>
      <c r="F73" s="41">
        <v>97410</v>
      </c>
      <c r="G73" s="39"/>
      <c r="H73" s="40">
        <f t="shared" si="22"/>
        <v>-97410</v>
      </c>
      <c r="I73" s="67">
        <f t="shared" si="17"/>
        <v>0</v>
      </c>
      <c r="J73" s="70">
        <f t="shared" si="24"/>
        <v>0</v>
      </c>
      <c r="K73" s="71">
        <f t="shared" si="25"/>
        <v>0</v>
      </c>
    </row>
    <row r="74" spans="1:11" ht="110.25" hidden="1">
      <c r="A74" s="27" t="s">
        <v>322</v>
      </c>
      <c r="B74" s="11">
        <v>10</v>
      </c>
      <c r="C74" s="12" t="s">
        <v>91</v>
      </c>
      <c r="D74" s="41">
        <f t="shared" ref="D74:E75" si="27">D75</f>
        <v>3360000</v>
      </c>
      <c r="E74" s="41">
        <f t="shared" si="27"/>
        <v>1150000</v>
      </c>
      <c r="F74" s="41">
        <f>F75</f>
        <v>345000</v>
      </c>
      <c r="G74" s="39">
        <f>G75</f>
        <v>582051.82999999996</v>
      </c>
      <c r="H74" s="40">
        <f t="shared" si="22"/>
        <v>237051.82999999996</v>
      </c>
      <c r="I74" s="67">
        <f t="shared" si="17"/>
        <v>168.71067536231882</v>
      </c>
      <c r="J74" s="70">
        <f t="shared" si="24"/>
        <v>50.613202608695651</v>
      </c>
      <c r="K74" s="71">
        <f t="shared" si="25"/>
        <v>17.322971130952382</v>
      </c>
    </row>
    <row r="75" spans="1:11" ht="110.25" hidden="1">
      <c r="A75" s="27" t="s">
        <v>323</v>
      </c>
      <c r="B75" s="11">
        <v>10</v>
      </c>
      <c r="C75" s="12" t="s">
        <v>92</v>
      </c>
      <c r="D75" s="41">
        <f t="shared" si="27"/>
        <v>3360000</v>
      </c>
      <c r="E75" s="41">
        <f t="shared" si="27"/>
        <v>1150000</v>
      </c>
      <c r="F75" s="41">
        <f>F76</f>
        <v>345000</v>
      </c>
      <c r="G75" s="39">
        <f>G76</f>
        <v>582051.82999999996</v>
      </c>
      <c r="H75" s="40">
        <f t="shared" si="22"/>
        <v>237051.82999999996</v>
      </c>
      <c r="I75" s="67">
        <f t="shared" si="17"/>
        <v>168.71067536231882</v>
      </c>
      <c r="J75" s="70">
        <f t="shared" si="24"/>
        <v>50.613202608695651</v>
      </c>
      <c r="K75" s="71">
        <f t="shared" si="25"/>
        <v>17.322971130952382</v>
      </c>
    </row>
    <row r="76" spans="1:11" ht="110.25" hidden="1">
      <c r="A76" s="27" t="s">
        <v>324</v>
      </c>
      <c r="B76" s="11">
        <v>10</v>
      </c>
      <c r="C76" s="12" t="s">
        <v>93</v>
      </c>
      <c r="D76" s="59">
        <v>3360000</v>
      </c>
      <c r="E76" s="39">
        <v>1150000</v>
      </c>
      <c r="F76" s="41">
        <v>345000</v>
      </c>
      <c r="G76" s="42">
        <v>582051.82999999996</v>
      </c>
      <c r="H76" s="40">
        <f t="shared" si="22"/>
        <v>237051.82999999996</v>
      </c>
      <c r="I76" s="67">
        <f t="shared" si="17"/>
        <v>168.71067536231882</v>
      </c>
      <c r="J76" s="70">
        <f t="shared" si="24"/>
        <v>50.613202608695651</v>
      </c>
      <c r="K76" s="71">
        <f t="shared" si="25"/>
        <v>17.322971130952382</v>
      </c>
    </row>
    <row r="77" spans="1:11" s="5" customFormat="1" ht="47.25">
      <c r="A77" s="24" t="s">
        <v>291</v>
      </c>
      <c r="B77" s="9">
        <v>10</v>
      </c>
      <c r="C77" s="10" t="s">
        <v>94</v>
      </c>
      <c r="D77" s="49">
        <f t="shared" ref="D77:E77" si="28">D78</f>
        <v>200000000</v>
      </c>
      <c r="E77" s="49">
        <f t="shared" si="28"/>
        <v>50000000</v>
      </c>
      <c r="F77" s="49">
        <f>F78</f>
        <v>15000000</v>
      </c>
      <c r="G77" s="50">
        <f>G78</f>
        <v>72466683.510000005</v>
      </c>
      <c r="H77" s="48">
        <f t="shared" si="22"/>
        <v>57466683.510000005</v>
      </c>
      <c r="I77" s="65">
        <f t="shared" si="17"/>
        <v>483.11122340000009</v>
      </c>
      <c r="J77" s="74">
        <f t="shared" si="24"/>
        <v>144.93336702000002</v>
      </c>
      <c r="K77" s="75">
        <f t="shared" si="25"/>
        <v>36.233341755000005</v>
      </c>
    </row>
    <row r="78" spans="1:11" ht="31.5">
      <c r="A78" s="27" t="s">
        <v>95</v>
      </c>
      <c r="B78" s="11">
        <v>10</v>
      </c>
      <c r="C78" s="12" t="s">
        <v>96</v>
      </c>
      <c r="D78" s="57">
        <f t="shared" ref="D78:E78" si="29">D79+D80+D81+D82+D83</f>
        <v>200000000</v>
      </c>
      <c r="E78" s="57">
        <f t="shared" si="29"/>
        <v>50000000</v>
      </c>
      <c r="F78" s="57">
        <f>F79+F80+F81+F82+F83</f>
        <v>15000000</v>
      </c>
      <c r="G78" s="42">
        <v>72466683.510000005</v>
      </c>
      <c r="H78" s="40">
        <f t="shared" si="22"/>
        <v>57466683.510000005</v>
      </c>
      <c r="I78" s="67">
        <f t="shared" si="17"/>
        <v>483.11122340000009</v>
      </c>
      <c r="J78" s="70">
        <f t="shared" si="24"/>
        <v>144.93336702000002</v>
      </c>
      <c r="K78" s="71">
        <f t="shared" si="25"/>
        <v>36.233341755000005</v>
      </c>
    </row>
    <row r="79" spans="1:11" ht="31.5" hidden="1">
      <c r="A79" s="27" t="s">
        <v>97</v>
      </c>
      <c r="B79" s="11">
        <v>10</v>
      </c>
      <c r="C79" s="12" t="s">
        <v>98</v>
      </c>
      <c r="D79" s="39">
        <v>188833560</v>
      </c>
      <c r="E79" s="39">
        <v>47208390</v>
      </c>
      <c r="F79" s="41">
        <v>14162517</v>
      </c>
      <c r="G79" s="42">
        <v>70782513.25</v>
      </c>
      <c r="H79" s="40">
        <f t="shared" si="22"/>
        <v>56619996.25</v>
      </c>
      <c r="I79" s="67">
        <f t="shared" si="17"/>
        <v>499.7876666273375</v>
      </c>
      <c r="J79" s="70">
        <f t="shared" si="24"/>
        <v>149.93629998820126</v>
      </c>
      <c r="K79" s="71">
        <f t="shared" si="25"/>
        <v>37.484074997050314</v>
      </c>
    </row>
    <row r="80" spans="1:11" ht="31.5" hidden="1">
      <c r="A80" s="27" t="s">
        <v>99</v>
      </c>
      <c r="B80" s="11">
        <v>10</v>
      </c>
      <c r="C80" s="12" t="s">
        <v>100</v>
      </c>
      <c r="D80" s="39">
        <v>132780</v>
      </c>
      <c r="E80" s="39">
        <v>33195</v>
      </c>
      <c r="F80" s="41">
        <v>9958.5</v>
      </c>
      <c r="G80" s="42">
        <v>40593.03</v>
      </c>
      <c r="H80" s="40">
        <f t="shared" si="22"/>
        <v>30634.53</v>
      </c>
      <c r="I80" s="67">
        <f t="shared" si="17"/>
        <v>407.6219310137069</v>
      </c>
      <c r="J80" s="70">
        <f t="shared" si="24"/>
        <v>122.28657930411207</v>
      </c>
      <c r="K80" s="71">
        <f t="shared" si="25"/>
        <v>30.571644826028017</v>
      </c>
    </row>
    <row r="81" spans="1:11" ht="31.5" hidden="1">
      <c r="A81" s="27" t="s">
        <v>101</v>
      </c>
      <c r="B81" s="11">
        <v>10</v>
      </c>
      <c r="C81" s="12" t="s">
        <v>102</v>
      </c>
      <c r="D81" s="39">
        <v>274140</v>
      </c>
      <c r="E81" s="39">
        <v>68535</v>
      </c>
      <c r="F81" s="41">
        <v>20560.5</v>
      </c>
      <c r="G81" s="42">
        <v>24841.06</v>
      </c>
      <c r="H81" s="40">
        <f t="shared" si="22"/>
        <v>4280.5600000000013</v>
      </c>
      <c r="I81" s="67">
        <f t="shared" si="17"/>
        <v>120.81933805111744</v>
      </c>
      <c r="J81" s="70">
        <f t="shared" si="24"/>
        <v>36.245801415335229</v>
      </c>
      <c r="K81" s="71">
        <f t="shared" si="25"/>
        <v>9.0614503538338074</v>
      </c>
    </row>
    <row r="82" spans="1:11" ht="31.5" hidden="1">
      <c r="A82" s="27" t="s">
        <v>103</v>
      </c>
      <c r="B82" s="11">
        <v>10</v>
      </c>
      <c r="C82" s="12" t="s">
        <v>104</v>
      </c>
      <c r="D82" s="39">
        <v>10759520</v>
      </c>
      <c r="E82" s="39">
        <v>2689880</v>
      </c>
      <c r="F82" s="41">
        <v>806964</v>
      </c>
      <c r="G82" s="42">
        <v>1555211.06</v>
      </c>
      <c r="H82" s="40">
        <f t="shared" si="22"/>
        <v>748247.06</v>
      </c>
      <c r="I82" s="67">
        <f t="shared" si="17"/>
        <v>192.72372249567516</v>
      </c>
      <c r="J82" s="70">
        <f t="shared" si="24"/>
        <v>57.817116748702546</v>
      </c>
      <c r="K82" s="71">
        <f t="shared" si="25"/>
        <v>14.454279187175636</v>
      </c>
    </row>
    <row r="83" spans="1:11" ht="31.5" hidden="1">
      <c r="A83" s="27" t="s">
        <v>105</v>
      </c>
      <c r="B83" s="11">
        <v>10</v>
      </c>
      <c r="C83" s="12" t="s">
        <v>106</v>
      </c>
      <c r="D83" s="39"/>
      <c r="E83" s="39"/>
      <c r="F83" s="41"/>
      <c r="G83" s="42">
        <v>602.75</v>
      </c>
      <c r="H83" s="40">
        <f t="shared" si="22"/>
        <v>602.75</v>
      </c>
      <c r="I83" s="67" t="e">
        <f t="shared" si="17"/>
        <v>#DIV/0!</v>
      </c>
      <c r="J83" s="70" t="e">
        <f t="shared" si="24"/>
        <v>#DIV/0!</v>
      </c>
      <c r="K83" s="71" t="e">
        <f t="shared" si="25"/>
        <v>#DIV/0!</v>
      </c>
    </row>
    <row r="84" spans="1:11" s="5" customFormat="1" ht="47.25">
      <c r="A84" s="24" t="s">
        <v>107</v>
      </c>
      <c r="B84" s="9">
        <v>10</v>
      </c>
      <c r="C84" s="10" t="s">
        <v>108</v>
      </c>
      <c r="D84" s="49">
        <f t="shared" ref="D84:E84" si="30">D85+D88</f>
        <v>7800000</v>
      </c>
      <c r="E84" s="49">
        <f t="shared" si="30"/>
        <v>1300000</v>
      </c>
      <c r="F84" s="49">
        <f>F85+F88</f>
        <v>390000</v>
      </c>
      <c r="G84" s="50">
        <v>5279404.88</v>
      </c>
      <c r="H84" s="48">
        <f t="shared" si="22"/>
        <v>4889404.88</v>
      </c>
      <c r="I84" s="65">
        <f t="shared" si="17"/>
        <v>1353.6935589743589</v>
      </c>
      <c r="J84" s="74">
        <f t="shared" si="24"/>
        <v>406.10806769230771</v>
      </c>
      <c r="K84" s="75">
        <f t="shared" si="25"/>
        <v>67.684677948717948</v>
      </c>
    </row>
    <row r="85" spans="1:11" ht="15.75" hidden="1">
      <c r="A85" s="27" t="s">
        <v>109</v>
      </c>
      <c r="B85" s="11">
        <v>10</v>
      </c>
      <c r="C85" s="12" t="s">
        <v>110</v>
      </c>
      <c r="D85" s="41">
        <f t="shared" ref="D85:E86" si="31">D86</f>
        <v>7800000</v>
      </c>
      <c r="E85" s="41">
        <f t="shared" si="31"/>
        <v>1300000</v>
      </c>
      <c r="F85" s="41">
        <f>F86</f>
        <v>390000</v>
      </c>
      <c r="G85" s="39">
        <f>G86</f>
        <v>383377.14</v>
      </c>
      <c r="H85" s="40">
        <f t="shared" si="22"/>
        <v>-6622.859999999986</v>
      </c>
      <c r="I85" s="67">
        <f t="shared" si="17"/>
        <v>98.301830769230776</v>
      </c>
      <c r="J85" s="70">
        <f t="shared" si="24"/>
        <v>29.490549230769229</v>
      </c>
      <c r="K85" s="71">
        <f t="shared" si="25"/>
        <v>4.9150915384615388</v>
      </c>
    </row>
    <row r="86" spans="1:11" ht="31.5" hidden="1">
      <c r="A86" s="27" t="s">
        <v>111</v>
      </c>
      <c r="B86" s="11">
        <v>10</v>
      </c>
      <c r="C86" s="12" t="s">
        <v>112</v>
      </c>
      <c r="D86" s="41">
        <f t="shared" si="31"/>
        <v>7800000</v>
      </c>
      <c r="E86" s="41">
        <f t="shared" si="31"/>
        <v>1300000</v>
      </c>
      <c r="F86" s="41">
        <f>F87</f>
        <v>390000</v>
      </c>
      <c r="G86" s="39">
        <f>G87</f>
        <v>383377.14</v>
      </c>
      <c r="H86" s="40">
        <f t="shared" si="22"/>
        <v>-6622.859999999986</v>
      </c>
      <c r="I86" s="67">
        <f t="shared" si="17"/>
        <v>98.301830769230776</v>
      </c>
      <c r="J86" s="70">
        <f t="shared" si="24"/>
        <v>29.490549230769229</v>
      </c>
      <c r="K86" s="71">
        <f t="shared" si="25"/>
        <v>4.9150915384615388</v>
      </c>
    </row>
    <row r="87" spans="1:11" ht="47.25" hidden="1">
      <c r="A87" s="27" t="s">
        <v>328</v>
      </c>
      <c r="B87" s="11">
        <v>10</v>
      </c>
      <c r="C87" s="12" t="s">
        <v>113</v>
      </c>
      <c r="D87" s="38">
        <v>7800000</v>
      </c>
      <c r="E87" s="56">
        <v>1300000</v>
      </c>
      <c r="F87" s="57">
        <v>390000</v>
      </c>
      <c r="G87" s="42">
        <v>383377.14</v>
      </c>
      <c r="H87" s="40">
        <f t="shared" si="22"/>
        <v>-6622.859999999986</v>
      </c>
      <c r="I87" s="67">
        <f t="shared" si="17"/>
        <v>98.301830769230776</v>
      </c>
      <c r="J87" s="70">
        <f t="shared" si="24"/>
        <v>29.490549230769229</v>
      </c>
      <c r="K87" s="71">
        <f t="shared" si="25"/>
        <v>4.9150915384615388</v>
      </c>
    </row>
    <row r="88" spans="1:11" ht="15.75" hidden="1">
      <c r="A88" s="27" t="s">
        <v>114</v>
      </c>
      <c r="B88" s="11">
        <v>10</v>
      </c>
      <c r="C88" s="12" t="s">
        <v>115</v>
      </c>
      <c r="D88" s="39"/>
      <c r="E88" s="39"/>
      <c r="F88" s="41">
        <f>F89</f>
        <v>0</v>
      </c>
      <c r="G88" s="39">
        <f>G89</f>
        <v>0</v>
      </c>
      <c r="H88" s="40">
        <f t="shared" si="22"/>
        <v>0</v>
      </c>
      <c r="I88" s="67" t="e">
        <f t="shared" si="17"/>
        <v>#DIV/0!</v>
      </c>
      <c r="J88" s="70" t="e">
        <f t="shared" si="24"/>
        <v>#DIV/0!</v>
      </c>
      <c r="K88" s="71" t="e">
        <f t="shared" si="25"/>
        <v>#DIV/0!</v>
      </c>
    </row>
    <row r="89" spans="1:11" ht="31.5" hidden="1">
      <c r="A89" s="27" t="s">
        <v>116</v>
      </c>
      <c r="B89" s="11">
        <v>10</v>
      </c>
      <c r="C89" s="12" t="s">
        <v>117</v>
      </c>
      <c r="D89" s="39"/>
      <c r="E89" s="39"/>
      <c r="F89" s="41">
        <f>F90</f>
        <v>0</v>
      </c>
      <c r="G89" s="39">
        <f>G90</f>
        <v>0</v>
      </c>
      <c r="H89" s="40">
        <f t="shared" si="22"/>
        <v>0</v>
      </c>
      <c r="I89" s="67" t="e">
        <f t="shared" si="17"/>
        <v>#DIV/0!</v>
      </c>
      <c r="J89" s="70" t="e">
        <f t="shared" si="24"/>
        <v>#DIV/0!</v>
      </c>
      <c r="K89" s="71" t="e">
        <f t="shared" si="25"/>
        <v>#DIV/0!</v>
      </c>
    </row>
    <row r="90" spans="1:11" ht="31.5" hidden="1">
      <c r="A90" s="27" t="s">
        <v>118</v>
      </c>
      <c r="B90" s="11">
        <v>10</v>
      </c>
      <c r="C90" s="12" t="s">
        <v>119</v>
      </c>
      <c r="D90" s="39"/>
      <c r="E90" s="39"/>
      <c r="F90" s="41"/>
      <c r="G90" s="39"/>
      <c r="H90" s="40">
        <f t="shared" si="22"/>
        <v>0</v>
      </c>
      <c r="I90" s="67" t="e">
        <f t="shared" si="17"/>
        <v>#DIV/0!</v>
      </c>
      <c r="J90" s="70" t="e">
        <f t="shared" si="24"/>
        <v>#DIV/0!</v>
      </c>
      <c r="K90" s="71" t="e">
        <f t="shared" si="25"/>
        <v>#DIV/0!</v>
      </c>
    </row>
    <row r="91" spans="1:11" s="5" customFormat="1" ht="31.5">
      <c r="A91" s="24" t="s">
        <v>120</v>
      </c>
      <c r="B91" s="9">
        <v>10</v>
      </c>
      <c r="C91" s="10" t="s">
        <v>121</v>
      </c>
      <c r="D91" s="49">
        <f t="shared" ref="D91:E91" si="32">D92+D94+D98</f>
        <v>806000</v>
      </c>
      <c r="E91" s="49">
        <f t="shared" si="32"/>
        <v>456000</v>
      </c>
      <c r="F91" s="49">
        <f>F92+F94+F98</f>
        <v>136800</v>
      </c>
      <c r="G91" s="50">
        <v>800355.53</v>
      </c>
      <c r="H91" s="48">
        <f t="shared" si="22"/>
        <v>663555.53</v>
      </c>
      <c r="I91" s="65">
        <f t="shared" si="17"/>
        <v>585.05521198830411</v>
      </c>
      <c r="J91" s="74">
        <f t="shared" si="24"/>
        <v>175.51656359649124</v>
      </c>
      <c r="K91" s="75">
        <f t="shared" si="25"/>
        <v>99.299693548387097</v>
      </c>
    </row>
    <row r="92" spans="1:11" s="23" customFormat="1" ht="15.75" hidden="1">
      <c r="A92" s="27" t="s">
        <v>122</v>
      </c>
      <c r="B92" s="11">
        <v>10</v>
      </c>
      <c r="C92" s="12" t="s">
        <v>123</v>
      </c>
      <c r="D92" s="41">
        <f t="shared" ref="D92:E92" si="33">D93</f>
        <v>0</v>
      </c>
      <c r="E92" s="41">
        <f t="shared" si="33"/>
        <v>0</v>
      </c>
      <c r="F92" s="41">
        <f>F93</f>
        <v>0</v>
      </c>
      <c r="G92" s="39">
        <f>G93</f>
        <v>43237.74</v>
      </c>
      <c r="H92" s="40">
        <f t="shared" si="22"/>
        <v>43237.74</v>
      </c>
      <c r="I92" s="67" t="e">
        <f t="shared" si="17"/>
        <v>#DIV/0!</v>
      </c>
      <c r="J92" s="70" t="e">
        <f t="shared" si="24"/>
        <v>#DIV/0!</v>
      </c>
      <c r="K92" s="71" t="e">
        <f t="shared" si="25"/>
        <v>#DIV/0!</v>
      </c>
    </row>
    <row r="93" spans="1:11" s="23" customFormat="1" ht="31.5" hidden="1">
      <c r="A93" s="27" t="s">
        <v>124</v>
      </c>
      <c r="B93" s="11">
        <v>10</v>
      </c>
      <c r="C93" s="12" t="s">
        <v>125</v>
      </c>
      <c r="D93" s="39"/>
      <c r="E93" s="39"/>
      <c r="F93" s="57"/>
      <c r="G93" s="42">
        <v>43237.74</v>
      </c>
      <c r="H93" s="40">
        <f t="shared" si="22"/>
        <v>43237.74</v>
      </c>
      <c r="I93" s="67" t="e">
        <f t="shared" si="17"/>
        <v>#DIV/0!</v>
      </c>
      <c r="J93" s="70" t="e">
        <f t="shared" si="24"/>
        <v>#DIV/0!</v>
      </c>
      <c r="K93" s="71" t="e">
        <f t="shared" si="25"/>
        <v>#DIV/0!</v>
      </c>
    </row>
    <row r="94" spans="1:11" s="23" customFormat="1" ht="110.25" hidden="1">
      <c r="A94" s="27" t="s">
        <v>329</v>
      </c>
      <c r="B94" s="11">
        <v>10</v>
      </c>
      <c r="C94" s="12" t="s">
        <v>126</v>
      </c>
      <c r="D94" s="41">
        <f t="shared" ref="D94:E94" si="34">D95</f>
        <v>700000</v>
      </c>
      <c r="E94" s="41">
        <f t="shared" si="34"/>
        <v>350000</v>
      </c>
      <c r="F94" s="41">
        <f>F95</f>
        <v>105000</v>
      </c>
      <c r="G94" s="39">
        <f>G95</f>
        <v>205400</v>
      </c>
      <c r="H94" s="40">
        <f t="shared" si="22"/>
        <v>100400</v>
      </c>
      <c r="I94" s="67">
        <f t="shared" si="17"/>
        <v>195.61904761904762</v>
      </c>
      <c r="J94" s="70">
        <f t="shared" si="24"/>
        <v>58.685714285714283</v>
      </c>
      <c r="K94" s="71">
        <f t="shared" si="25"/>
        <v>29.342857142857142</v>
      </c>
    </row>
    <row r="95" spans="1:11" s="23" customFormat="1" ht="126" hidden="1">
      <c r="A95" s="27" t="s">
        <v>330</v>
      </c>
      <c r="B95" s="11">
        <v>10</v>
      </c>
      <c r="C95" s="12" t="s">
        <v>127</v>
      </c>
      <c r="D95" s="41">
        <f t="shared" ref="D95:E95" si="35">D96+D97</f>
        <v>700000</v>
      </c>
      <c r="E95" s="41">
        <f t="shared" si="35"/>
        <v>350000</v>
      </c>
      <c r="F95" s="41">
        <f>F96+F97</f>
        <v>105000</v>
      </c>
      <c r="G95" s="39">
        <f>G96+G97</f>
        <v>205400</v>
      </c>
      <c r="H95" s="40">
        <f t="shared" si="22"/>
        <v>100400</v>
      </c>
      <c r="I95" s="67">
        <f t="shared" si="17"/>
        <v>195.61904761904762</v>
      </c>
      <c r="J95" s="70">
        <f t="shared" si="24"/>
        <v>58.685714285714283</v>
      </c>
      <c r="K95" s="71">
        <f t="shared" si="25"/>
        <v>29.342857142857142</v>
      </c>
    </row>
    <row r="96" spans="1:11" s="23" customFormat="1" ht="51.75" hidden="1" customHeight="1">
      <c r="A96" s="27" t="s">
        <v>331</v>
      </c>
      <c r="B96" s="11">
        <v>10</v>
      </c>
      <c r="C96" s="12" t="s">
        <v>128</v>
      </c>
      <c r="D96" s="59">
        <v>700000</v>
      </c>
      <c r="E96" s="60">
        <v>350000</v>
      </c>
      <c r="F96" s="41">
        <v>105000</v>
      </c>
      <c r="G96" s="39"/>
      <c r="H96" s="40">
        <f t="shared" si="22"/>
        <v>-105000</v>
      </c>
      <c r="I96" s="67">
        <f t="shared" si="17"/>
        <v>0</v>
      </c>
      <c r="J96" s="70">
        <f t="shared" si="24"/>
        <v>0</v>
      </c>
      <c r="K96" s="71">
        <f t="shared" si="25"/>
        <v>0</v>
      </c>
    </row>
    <row r="97" spans="1:11" s="23" customFormat="1" ht="126" hidden="1">
      <c r="A97" s="31" t="s">
        <v>371</v>
      </c>
      <c r="B97" s="11"/>
      <c r="C97" s="32" t="s">
        <v>372</v>
      </c>
      <c r="D97" s="39"/>
      <c r="E97" s="39"/>
      <c r="F97" s="57"/>
      <c r="G97" s="42">
        <v>205400</v>
      </c>
      <c r="H97" s="40"/>
      <c r="I97" s="67"/>
      <c r="J97" s="70" t="e">
        <f t="shared" si="24"/>
        <v>#DIV/0!</v>
      </c>
      <c r="K97" s="71" t="e">
        <f t="shared" si="25"/>
        <v>#DIV/0!</v>
      </c>
    </row>
    <row r="98" spans="1:11" s="23" customFormat="1" ht="94.5" hidden="1">
      <c r="A98" s="27" t="s">
        <v>332</v>
      </c>
      <c r="B98" s="11">
        <v>10</v>
      </c>
      <c r="C98" s="12" t="s">
        <v>129</v>
      </c>
      <c r="D98" s="41">
        <f t="shared" ref="D98:E98" si="36">D99+D102</f>
        <v>106000</v>
      </c>
      <c r="E98" s="41">
        <f t="shared" si="36"/>
        <v>106000</v>
      </c>
      <c r="F98" s="41">
        <f>F99+F102</f>
        <v>31800</v>
      </c>
      <c r="G98" s="39">
        <f>G99+G102</f>
        <v>17797.8</v>
      </c>
      <c r="H98" s="40">
        <f t="shared" ref="H98:H129" si="37">G98-F98</f>
        <v>-14002.2</v>
      </c>
      <c r="I98" s="67">
        <f t="shared" ref="I98:I107" si="38">G98/F98*100</f>
        <v>55.967924528301879</v>
      </c>
      <c r="J98" s="70">
        <f t="shared" si="24"/>
        <v>16.790377358490566</v>
      </c>
      <c r="K98" s="71">
        <f t="shared" si="25"/>
        <v>16.790377358490566</v>
      </c>
    </row>
    <row r="99" spans="1:11" s="23" customFormat="1" ht="47.25" hidden="1">
      <c r="A99" s="27" t="s">
        <v>294</v>
      </c>
      <c r="B99" s="11">
        <v>10</v>
      </c>
      <c r="C99" s="12" t="s">
        <v>130</v>
      </c>
      <c r="D99" s="41">
        <f t="shared" ref="D99:E99" si="39">D100+D101</f>
        <v>106000</v>
      </c>
      <c r="E99" s="41">
        <f t="shared" si="39"/>
        <v>106000</v>
      </c>
      <c r="F99" s="41">
        <f>F100+F101</f>
        <v>31800</v>
      </c>
      <c r="G99" s="39">
        <f>G100+G101</f>
        <v>17797.8</v>
      </c>
      <c r="H99" s="40">
        <f t="shared" si="37"/>
        <v>-14002.2</v>
      </c>
      <c r="I99" s="67">
        <f t="shared" si="38"/>
        <v>55.967924528301879</v>
      </c>
      <c r="J99" s="70">
        <f t="shared" si="24"/>
        <v>16.790377358490566</v>
      </c>
      <c r="K99" s="71">
        <f t="shared" si="25"/>
        <v>16.790377358490566</v>
      </c>
    </row>
    <row r="100" spans="1:11" s="23" customFormat="1" ht="94.5" hidden="1">
      <c r="A100" s="27" t="s">
        <v>333</v>
      </c>
      <c r="B100" s="11">
        <v>10</v>
      </c>
      <c r="C100" s="12" t="s">
        <v>131</v>
      </c>
      <c r="D100" s="60">
        <v>106000</v>
      </c>
      <c r="E100" s="60">
        <v>106000</v>
      </c>
      <c r="F100" s="57">
        <v>31800</v>
      </c>
      <c r="G100" s="42">
        <v>10151.719999999999</v>
      </c>
      <c r="H100" s="40">
        <f t="shared" si="37"/>
        <v>-21648.28</v>
      </c>
      <c r="I100" s="67">
        <f t="shared" si="38"/>
        <v>31.923647798742138</v>
      </c>
      <c r="J100" s="70">
        <f t="shared" si="24"/>
        <v>9.5770943396226418</v>
      </c>
      <c r="K100" s="71">
        <f t="shared" si="25"/>
        <v>9.5770943396226418</v>
      </c>
    </row>
    <row r="101" spans="1:11" s="23" customFormat="1" ht="30" hidden="1" customHeight="1">
      <c r="A101" s="27" t="s">
        <v>334</v>
      </c>
      <c r="B101" s="11">
        <v>10</v>
      </c>
      <c r="C101" s="12" t="s">
        <v>132</v>
      </c>
      <c r="D101" s="39"/>
      <c r="E101" s="39"/>
      <c r="F101" s="57"/>
      <c r="G101" s="42">
        <v>7646.08</v>
      </c>
      <c r="H101" s="40">
        <f t="shared" si="37"/>
        <v>7646.08</v>
      </c>
      <c r="I101" s="67" t="e">
        <f t="shared" si="38"/>
        <v>#DIV/0!</v>
      </c>
      <c r="J101" s="70" t="e">
        <f t="shared" si="24"/>
        <v>#DIV/0!</v>
      </c>
      <c r="K101" s="71" t="e">
        <f t="shared" si="25"/>
        <v>#DIV/0!</v>
      </c>
    </row>
    <row r="102" spans="1:11" s="23" customFormat="1" ht="78.75" hidden="1">
      <c r="A102" s="27" t="s">
        <v>335</v>
      </c>
      <c r="B102" s="11">
        <v>10</v>
      </c>
      <c r="C102" s="12" t="s">
        <v>133</v>
      </c>
      <c r="D102" s="41">
        <f t="shared" ref="D102:E102" si="40">D103</f>
        <v>0</v>
      </c>
      <c r="E102" s="41">
        <f t="shared" si="40"/>
        <v>0</v>
      </c>
      <c r="F102" s="41">
        <f>F103</f>
        <v>0</v>
      </c>
      <c r="G102" s="39">
        <f>G103</f>
        <v>0</v>
      </c>
      <c r="H102" s="40">
        <f t="shared" si="37"/>
        <v>0</v>
      </c>
      <c r="I102" s="67" t="e">
        <f t="shared" si="38"/>
        <v>#DIV/0!</v>
      </c>
      <c r="J102" s="70" t="e">
        <f t="shared" si="24"/>
        <v>#DIV/0!</v>
      </c>
      <c r="K102" s="71" t="e">
        <f t="shared" si="25"/>
        <v>#DIV/0!</v>
      </c>
    </row>
    <row r="103" spans="1:11" s="23" customFormat="1" ht="94.5" hidden="1">
      <c r="A103" s="27" t="s">
        <v>336</v>
      </c>
      <c r="B103" s="11">
        <v>10</v>
      </c>
      <c r="C103" s="12" t="s">
        <v>134</v>
      </c>
      <c r="D103" s="39"/>
      <c r="E103" s="39"/>
      <c r="F103" s="41"/>
      <c r="G103" s="39"/>
      <c r="H103" s="40">
        <f t="shared" si="37"/>
        <v>0</v>
      </c>
      <c r="I103" s="67" t="e">
        <f t="shared" si="38"/>
        <v>#DIV/0!</v>
      </c>
      <c r="J103" s="70" t="e">
        <f t="shared" ref="J103:J134" si="41">G103/E103*100</f>
        <v>#DIV/0!</v>
      </c>
      <c r="K103" s="71" t="e">
        <f t="shared" ref="K103:K134" si="42">G103/D103*100</f>
        <v>#DIV/0!</v>
      </c>
    </row>
    <row r="104" spans="1:11" s="25" customFormat="1" ht="31.5">
      <c r="A104" s="24" t="s">
        <v>135</v>
      </c>
      <c r="B104" s="9">
        <v>10</v>
      </c>
      <c r="C104" s="10" t="s">
        <v>136</v>
      </c>
      <c r="D104" s="49">
        <f t="shared" ref="D104:E104" si="43">D105+D107+D108+D110+D115+D116+D123+D124</f>
        <v>2523700</v>
      </c>
      <c r="E104" s="49">
        <f t="shared" si="43"/>
        <v>636419.14</v>
      </c>
      <c r="F104" s="49">
        <f>F105+F107+F108+F110+F115+F116+F123+F124</f>
        <v>190925.742</v>
      </c>
      <c r="G104" s="50">
        <v>2266438.35</v>
      </c>
      <c r="H104" s="48">
        <f t="shared" si="37"/>
        <v>2075512.608</v>
      </c>
      <c r="I104" s="65">
        <f t="shared" si="38"/>
        <v>1187.0784558742216</v>
      </c>
      <c r="J104" s="74">
        <f t="shared" si="41"/>
        <v>356.12353676226644</v>
      </c>
      <c r="K104" s="75">
        <f t="shared" si="42"/>
        <v>89.806171494234661</v>
      </c>
    </row>
    <row r="105" spans="1:11" s="23" customFormat="1" ht="31.5" hidden="1">
      <c r="A105" s="27" t="s">
        <v>137</v>
      </c>
      <c r="B105" s="11">
        <v>10</v>
      </c>
      <c r="C105" s="12" t="s">
        <v>138</v>
      </c>
      <c r="D105" s="41">
        <f t="shared" ref="D105:E105" si="44">D106</f>
        <v>13980</v>
      </c>
      <c r="E105" s="41">
        <f t="shared" si="44"/>
        <v>8989.14</v>
      </c>
      <c r="F105" s="41">
        <f>F106</f>
        <v>2696.7419999999997</v>
      </c>
      <c r="G105" s="39">
        <f>G106</f>
        <v>625</v>
      </c>
      <c r="H105" s="40">
        <f t="shared" si="37"/>
        <v>-2071.7419999999997</v>
      </c>
      <c r="I105" s="67">
        <f t="shared" si="38"/>
        <v>23.176113992365604</v>
      </c>
      <c r="J105" s="70">
        <f t="shared" si="41"/>
        <v>6.9528341977096817</v>
      </c>
      <c r="K105" s="71">
        <f t="shared" si="42"/>
        <v>4.4706723891273246</v>
      </c>
    </row>
    <row r="106" spans="1:11" s="23" customFormat="1" ht="76.5" hidden="1" customHeight="1">
      <c r="A106" s="27" t="s">
        <v>337</v>
      </c>
      <c r="B106" s="11">
        <v>10</v>
      </c>
      <c r="C106" s="12" t="s">
        <v>139</v>
      </c>
      <c r="D106" s="59">
        <v>13980</v>
      </c>
      <c r="E106" s="60">
        <v>8989.14</v>
      </c>
      <c r="F106" s="57">
        <v>2696.7419999999997</v>
      </c>
      <c r="G106" s="42">
        <v>625</v>
      </c>
      <c r="H106" s="40">
        <f t="shared" si="37"/>
        <v>-2071.7419999999997</v>
      </c>
      <c r="I106" s="67">
        <f t="shared" si="38"/>
        <v>23.176113992365604</v>
      </c>
      <c r="J106" s="70">
        <f t="shared" si="41"/>
        <v>6.9528341977096817</v>
      </c>
      <c r="K106" s="71">
        <f t="shared" si="42"/>
        <v>4.4706723891273246</v>
      </c>
    </row>
    <row r="107" spans="1:11" s="23" customFormat="1" ht="94.5" hidden="1">
      <c r="A107" s="27" t="s">
        <v>338</v>
      </c>
      <c r="B107" s="11">
        <v>10</v>
      </c>
      <c r="C107" s="12" t="s">
        <v>140</v>
      </c>
      <c r="D107" s="39"/>
      <c r="E107" s="39"/>
      <c r="F107" s="41"/>
      <c r="G107" s="39"/>
      <c r="H107" s="40">
        <f t="shared" si="37"/>
        <v>0</v>
      </c>
      <c r="I107" s="67" t="e">
        <f t="shared" si="38"/>
        <v>#DIV/0!</v>
      </c>
      <c r="J107" s="70" t="e">
        <f t="shared" si="41"/>
        <v>#DIV/0!</v>
      </c>
      <c r="K107" s="71" t="e">
        <f t="shared" si="42"/>
        <v>#DIV/0!</v>
      </c>
    </row>
    <row r="108" spans="1:11" s="23" customFormat="1" ht="63" hidden="1">
      <c r="A108" s="27" t="s">
        <v>339</v>
      </c>
      <c r="B108" s="11">
        <v>10</v>
      </c>
      <c r="C108" s="12" t="s">
        <v>141</v>
      </c>
      <c r="D108" s="41">
        <f t="shared" ref="D108:E108" si="45">D109</f>
        <v>0</v>
      </c>
      <c r="E108" s="41">
        <f t="shared" si="45"/>
        <v>0</v>
      </c>
      <c r="F108" s="41">
        <f>F109</f>
        <v>0</v>
      </c>
      <c r="G108" s="39">
        <f>G109</f>
        <v>20000</v>
      </c>
      <c r="H108" s="40">
        <f t="shared" si="37"/>
        <v>20000</v>
      </c>
      <c r="I108" s="67"/>
      <c r="J108" s="70" t="e">
        <f t="shared" si="41"/>
        <v>#DIV/0!</v>
      </c>
      <c r="K108" s="71" t="e">
        <f t="shared" si="42"/>
        <v>#DIV/0!</v>
      </c>
    </row>
    <row r="109" spans="1:11" s="23" customFormat="1" ht="30.75" hidden="1" customHeight="1">
      <c r="A109" s="27" t="s">
        <v>340</v>
      </c>
      <c r="B109" s="11">
        <v>10</v>
      </c>
      <c r="C109" s="12" t="s">
        <v>142</v>
      </c>
      <c r="D109" s="39"/>
      <c r="E109" s="39"/>
      <c r="F109" s="57"/>
      <c r="G109" s="42">
        <v>20000</v>
      </c>
      <c r="H109" s="40">
        <f t="shared" si="37"/>
        <v>20000</v>
      </c>
      <c r="I109" s="67"/>
      <c r="J109" s="70" t="e">
        <f t="shared" si="41"/>
        <v>#DIV/0!</v>
      </c>
      <c r="K109" s="71" t="e">
        <f t="shared" si="42"/>
        <v>#DIV/0!</v>
      </c>
    </row>
    <row r="110" spans="1:11" s="23" customFormat="1" ht="141.75" hidden="1">
      <c r="A110" s="27" t="s">
        <v>341</v>
      </c>
      <c r="B110" s="11">
        <v>10</v>
      </c>
      <c r="C110" s="12" t="s">
        <v>143</v>
      </c>
      <c r="D110" s="41">
        <f t="shared" ref="D110:E110" si="46">D111+D112+D113+D114</f>
        <v>911820</v>
      </c>
      <c r="E110" s="41">
        <f t="shared" si="46"/>
        <v>227955</v>
      </c>
      <c r="F110" s="41">
        <f>F111+F112+F113+F114</f>
        <v>68386.5</v>
      </c>
      <c r="G110" s="39">
        <f>G111+G112+G113+G114</f>
        <v>0</v>
      </c>
      <c r="H110" s="40">
        <f t="shared" si="37"/>
        <v>-68386.5</v>
      </c>
      <c r="I110" s="67">
        <f>G110/F110*100</f>
        <v>0</v>
      </c>
      <c r="J110" s="70">
        <f t="shared" si="41"/>
        <v>0</v>
      </c>
      <c r="K110" s="71">
        <f t="shared" si="42"/>
        <v>0</v>
      </c>
    </row>
    <row r="111" spans="1:11" s="23" customFormat="1" ht="47.25" hidden="1">
      <c r="A111" s="27" t="s">
        <v>144</v>
      </c>
      <c r="B111" s="11">
        <v>10</v>
      </c>
      <c r="C111" s="12" t="s">
        <v>145</v>
      </c>
      <c r="D111" s="39"/>
      <c r="E111" s="39"/>
      <c r="F111" s="41"/>
      <c r="G111" s="39"/>
      <c r="H111" s="40">
        <f t="shared" si="37"/>
        <v>0</v>
      </c>
      <c r="I111" s="67"/>
      <c r="J111" s="70" t="e">
        <f t="shared" si="41"/>
        <v>#DIV/0!</v>
      </c>
      <c r="K111" s="71" t="e">
        <f t="shared" si="42"/>
        <v>#DIV/0!</v>
      </c>
    </row>
    <row r="112" spans="1:11" s="23" customFormat="1" ht="63" hidden="1">
      <c r="A112" s="27" t="s">
        <v>342</v>
      </c>
      <c r="B112" s="11">
        <v>10</v>
      </c>
      <c r="C112" s="12" t="s">
        <v>146</v>
      </c>
      <c r="D112" s="61">
        <v>911820</v>
      </c>
      <c r="E112" s="39">
        <v>227955</v>
      </c>
      <c r="F112" s="41">
        <v>68386.5</v>
      </c>
      <c r="G112" s="39"/>
      <c r="H112" s="40">
        <f t="shared" si="37"/>
        <v>-68386.5</v>
      </c>
      <c r="I112" s="67">
        <f t="shared" ref="I112:I118" si="47">G112/F112*100</f>
        <v>0</v>
      </c>
      <c r="J112" s="70">
        <f t="shared" si="41"/>
        <v>0</v>
      </c>
      <c r="K112" s="71">
        <f t="shared" si="42"/>
        <v>0</v>
      </c>
    </row>
    <row r="113" spans="1:11" s="23" customFormat="1" ht="47.25" hidden="1">
      <c r="A113" s="27" t="s">
        <v>147</v>
      </c>
      <c r="B113" s="11">
        <v>10</v>
      </c>
      <c r="C113" s="12" t="s">
        <v>148</v>
      </c>
      <c r="D113" s="39"/>
      <c r="E113" s="39"/>
      <c r="F113" s="41"/>
      <c r="G113" s="39"/>
      <c r="H113" s="40">
        <f t="shared" si="37"/>
        <v>0</v>
      </c>
      <c r="I113" s="67" t="e">
        <f t="shared" si="47"/>
        <v>#DIV/0!</v>
      </c>
      <c r="J113" s="70" t="e">
        <f t="shared" si="41"/>
        <v>#DIV/0!</v>
      </c>
      <c r="K113" s="71" t="e">
        <f t="shared" si="42"/>
        <v>#DIV/0!</v>
      </c>
    </row>
    <row r="114" spans="1:11" s="23" customFormat="1" ht="31.5" hidden="1">
      <c r="A114" s="27" t="s">
        <v>149</v>
      </c>
      <c r="B114" s="11">
        <v>10</v>
      </c>
      <c r="C114" s="12" t="s">
        <v>150</v>
      </c>
      <c r="D114" s="39"/>
      <c r="E114" s="39"/>
      <c r="F114" s="41"/>
      <c r="G114" s="39"/>
      <c r="H114" s="40">
        <f t="shared" si="37"/>
        <v>0</v>
      </c>
      <c r="I114" s="67" t="e">
        <f t="shared" si="47"/>
        <v>#DIV/0!</v>
      </c>
      <c r="J114" s="70" t="e">
        <f t="shared" si="41"/>
        <v>#DIV/0!</v>
      </c>
      <c r="K114" s="71" t="e">
        <f t="shared" si="42"/>
        <v>#DIV/0!</v>
      </c>
    </row>
    <row r="115" spans="1:11" s="23" customFormat="1" ht="78.75" hidden="1">
      <c r="A115" s="27" t="s">
        <v>343</v>
      </c>
      <c r="B115" s="11">
        <v>10</v>
      </c>
      <c r="C115" s="12" t="s">
        <v>151</v>
      </c>
      <c r="D115" s="39">
        <v>250000</v>
      </c>
      <c r="E115" s="63">
        <v>62500</v>
      </c>
      <c r="F115" s="41">
        <v>18750</v>
      </c>
      <c r="G115" s="39"/>
      <c r="H115" s="40">
        <f t="shared" si="37"/>
        <v>-18750</v>
      </c>
      <c r="I115" s="67">
        <f t="shared" si="47"/>
        <v>0</v>
      </c>
      <c r="J115" s="70">
        <f t="shared" si="41"/>
        <v>0</v>
      </c>
      <c r="K115" s="71">
        <f t="shared" si="42"/>
        <v>0</v>
      </c>
    </row>
    <row r="116" spans="1:11" s="23" customFormat="1" ht="31.5" hidden="1">
      <c r="A116" s="27" t="s">
        <v>152</v>
      </c>
      <c r="B116" s="11">
        <v>10</v>
      </c>
      <c r="C116" s="12" t="s">
        <v>153</v>
      </c>
      <c r="D116" s="41">
        <f t="shared" ref="D116:E116" si="48">D117+D120+D121</f>
        <v>820000</v>
      </c>
      <c r="E116" s="41">
        <f t="shared" si="48"/>
        <v>205000</v>
      </c>
      <c r="F116" s="41">
        <f>F117+F120+F121</f>
        <v>61500</v>
      </c>
      <c r="G116" s="39">
        <f>G117+G120+G121</f>
        <v>5000</v>
      </c>
      <c r="H116" s="40">
        <f t="shared" si="37"/>
        <v>-56500</v>
      </c>
      <c r="I116" s="67">
        <f t="shared" si="47"/>
        <v>8.1300813008130071</v>
      </c>
      <c r="J116" s="70">
        <f t="shared" si="41"/>
        <v>2.4390243902439024</v>
      </c>
      <c r="K116" s="71">
        <f t="shared" si="42"/>
        <v>0.6097560975609756</v>
      </c>
    </row>
    <row r="117" spans="1:11" s="23" customFormat="1" ht="63" hidden="1">
      <c r="A117" s="27" t="s">
        <v>344</v>
      </c>
      <c r="B117" s="11">
        <v>10</v>
      </c>
      <c r="C117" s="12" t="s">
        <v>154</v>
      </c>
      <c r="D117" s="41">
        <f t="shared" ref="D117:E117" si="49">D118+D119</f>
        <v>820000</v>
      </c>
      <c r="E117" s="41">
        <f t="shared" si="49"/>
        <v>205000</v>
      </c>
      <c r="F117" s="41">
        <f>F118+F119</f>
        <v>61500</v>
      </c>
      <c r="G117" s="39">
        <f>G118+G119</f>
        <v>0</v>
      </c>
      <c r="H117" s="40">
        <f t="shared" si="37"/>
        <v>-61500</v>
      </c>
      <c r="I117" s="67">
        <f t="shared" si="47"/>
        <v>0</v>
      </c>
      <c r="J117" s="70">
        <f t="shared" si="41"/>
        <v>0</v>
      </c>
      <c r="K117" s="71">
        <f t="shared" si="42"/>
        <v>0</v>
      </c>
    </row>
    <row r="118" spans="1:11" s="23" customFormat="1" ht="78.75" hidden="1">
      <c r="A118" s="27" t="s">
        <v>345</v>
      </c>
      <c r="B118" s="11">
        <v>10</v>
      </c>
      <c r="C118" s="12" t="s">
        <v>155</v>
      </c>
      <c r="D118" s="39"/>
      <c r="E118" s="39"/>
      <c r="F118" s="41"/>
      <c r="G118" s="39"/>
      <c r="H118" s="40">
        <f t="shared" si="37"/>
        <v>0</v>
      </c>
      <c r="I118" s="67" t="e">
        <f t="shared" si="47"/>
        <v>#DIV/0!</v>
      </c>
      <c r="J118" s="70" t="e">
        <f t="shared" si="41"/>
        <v>#DIV/0!</v>
      </c>
      <c r="K118" s="71" t="e">
        <f t="shared" si="42"/>
        <v>#DIV/0!</v>
      </c>
    </row>
    <row r="119" spans="1:11" s="23" customFormat="1" ht="32.25" hidden="1" customHeight="1">
      <c r="A119" s="27" t="s">
        <v>346</v>
      </c>
      <c r="B119" s="11">
        <v>10</v>
      </c>
      <c r="C119" s="12" t="s">
        <v>156</v>
      </c>
      <c r="D119" s="61">
        <v>820000</v>
      </c>
      <c r="E119" s="39">
        <v>205000</v>
      </c>
      <c r="F119" s="41">
        <v>61500</v>
      </c>
      <c r="G119" s="39"/>
      <c r="H119" s="40">
        <f t="shared" si="37"/>
        <v>-61500</v>
      </c>
      <c r="I119" s="67"/>
      <c r="J119" s="70">
        <f t="shared" si="41"/>
        <v>0</v>
      </c>
      <c r="K119" s="71">
        <f t="shared" si="42"/>
        <v>0</v>
      </c>
    </row>
    <row r="120" spans="1:11" s="23" customFormat="1" ht="31.5" hidden="1">
      <c r="A120" s="27" t="s">
        <v>157</v>
      </c>
      <c r="B120" s="11">
        <v>10</v>
      </c>
      <c r="C120" s="12" t="s">
        <v>158</v>
      </c>
      <c r="D120" s="39"/>
      <c r="E120" s="39"/>
      <c r="F120" s="57"/>
      <c r="G120" s="42">
        <v>5000</v>
      </c>
      <c r="H120" s="40">
        <f t="shared" si="37"/>
        <v>5000</v>
      </c>
      <c r="I120" s="67"/>
      <c r="J120" s="70" t="e">
        <f t="shared" si="41"/>
        <v>#DIV/0!</v>
      </c>
      <c r="K120" s="71" t="e">
        <f t="shared" si="42"/>
        <v>#DIV/0!</v>
      </c>
    </row>
    <row r="121" spans="1:11" s="23" customFormat="1" ht="63" hidden="1">
      <c r="A121" s="27" t="s">
        <v>347</v>
      </c>
      <c r="B121" s="11">
        <v>10</v>
      </c>
      <c r="C121" s="12" t="s">
        <v>159</v>
      </c>
      <c r="D121" s="41">
        <f t="shared" ref="D121:E121" si="50">D122</f>
        <v>0</v>
      </c>
      <c r="E121" s="41">
        <f t="shared" si="50"/>
        <v>0</v>
      </c>
      <c r="F121" s="41">
        <f>F122</f>
        <v>0</v>
      </c>
      <c r="G121" s="39">
        <f>G122</f>
        <v>0</v>
      </c>
      <c r="H121" s="40">
        <f t="shared" si="37"/>
        <v>0</v>
      </c>
      <c r="I121" s="67"/>
      <c r="J121" s="70" t="e">
        <f t="shared" si="41"/>
        <v>#DIV/0!</v>
      </c>
      <c r="K121" s="71" t="e">
        <f t="shared" si="42"/>
        <v>#DIV/0!</v>
      </c>
    </row>
    <row r="122" spans="1:11" s="23" customFormat="1" ht="78.75" hidden="1">
      <c r="A122" s="27" t="s">
        <v>348</v>
      </c>
      <c r="B122" s="11">
        <v>10</v>
      </c>
      <c r="C122" s="12" t="s">
        <v>160</v>
      </c>
      <c r="D122" s="39"/>
      <c r="E122" s="39"/>
      <c r="F122" s="41"/>
      <c r="G122" s="39"/>
      <c r="H122" s="40">
        <f t="shared" si="37"/>
        <v>0</v>
      </c>
      <c r="I122" s="67"/>
      <c r="J122" s="70" t="e">
        <f t="shared" si="41"/>
        <v>#DIV/0!</v>
      </c>
      <c r="K122" s="71" t="e">
        <f t="shared" si="42"/>
        <v>#DIV/0!</v>
      </c>
    </row>
    <row r="123" spans="1:11" s="23" customFormat="1" ht="94.5" hidden="1">
      <c r="A123" s="27" t="s">
        <v>349</v>
      </c>
      <c r="B123" s="11">
        <v>10</v>
      </c>
      <c r="C123" s="12" t="s">
        <v>161</v>
      </c>
      <c r="D123" s="39"/>
      <c r="E123" s="39"/>
      <c r="F123" s="41"/>
      <c r="G123" s="39"/>
      <c r="H123" s="40">
        <f t="shared" si="37"/>
        <v>0</v>
      </c>
      <c r="I123" s="67"/>
      <c r="J123" s="70" t="e">
        <f t="shared" si="41"/>
        <v>#DIV/0!</v>
      </c>
      <c r="K123" s="71" t="e">
        <f t="shared" si="42"/>
        <v>#DIV/0!</v>
      </c>
    </row>
    <row r="124" spans="1:11" s="23" customFormat="1" ht="31.5" hidden="1">
      <c r="A124" s="27" t="s">
        <v>162</v>
      </c>
      <c r="B124" s="11">
        <v>10</v>
      </c>
      <c r="C124" s="12" t="s">
        <v>163</v>
      </c>
      <c r="D124" s="41">
        <f t="shared" ref="D124:E124" si="51">D125</f>
        <v>527900</v>
      </c>
      <c r="E124" s="41">
        <f t="shared" si="51"/>
        <v>131975</v>
      </c>
      <c r="F124" s="41">
        <f>F125</f>
        <v>39592.5</v>
      </c>
      <c r="G124" s="39">
        <f>G125</f>
        <v>12037.43</v>
      </c>
      <c r="H124" s="40">
        <f t="shared" si="37"/>
        <v>-27555.07</v>
      </c>
      <c r="I124" s="67">
        <f>G124/F124*100</f>
        <v>30.403308707457221</v>
      </c>
      <c r="J124" s="70">
        <f t="shared" si="41"/>
        <v>9.120992612237167</v>
      </c>
      <c r="K124" s="71">
        <f t="shared" si="42"/>
        <v>2.2802481530592917</v>
      </c>
    </row>
    <row r="125" spans="1:11" s="23" customFormat="1" ht="63" hidden="1">
      <c r="A125" s="27" t="s">
        <v>350</v>
      </c>
      <c r="B125" s="11">
        <v>10</v>
      </c>
      <c r="C125" s="12" t="s">
        <v>164</v>
      </c>
      <c r="D125" s="61">
        <v>527900</v>
      </c>
      <c r="E125" s="39">
        <v>131975</v>
      </c>
      <c r="F125" s="57">
        <v>39592.5</v>
      </c>
      <c r="G125" s="42">
        <v>12037.43</v>
      </c>
      <c r="H125" s="40">
        <f t="shared" si="37"/>
        <v>-27555.07</v>
      </c>
      <c r="I125" s="67">
        <f>G125/F125*100</f>
        <v>30.403308707457221</v>
      </c>
      <c r="J125" s="70">
        <f t="shared" si="41"/>
        <v>9.120992612237167</v>
      </c>
      <c r="K125" s="71">
        <f t="shared" si="42"/>
        <v>2.2802481530592917</v>
      </c>
    </row>
    <row r="126" spans="1:11" s="5" customFormat="1" ht="15.75">
      <c r="A126" s="24" t="s">
        <v>165</v>
      </c>
      <c r="B126" s="9">
        <v>10</v>
      </c>
      <c r="C126" s="10" t="s">
        <v>166</v>
      </c>
      <c r="D126" s="49">
        <f t="shared" ref="D126:E126" si="52">D127+D129</f>
        <v>918000</v>
      </c>
      <c r="E126" s="49">
        <f t="shared" si="52"/>
        <v>229500</v>
      </c>
      <c r="F126" s="49">
        <f>F127+F129</f>
        <v>68850</v>
      </c>
      <c r="G126" s="50">
        <v>2605017.9500000002</v>
      </c>
      <c r="H126" s="48">
        <f t="shared" si="37"/>
        <v>2536167.9500000002</v>
      </c>
      <c r="I126" s="65">
        <f>G126/F126*100</f>
        <v>3783.6135802469139</v>
      </c>
      <c r="J126" s="74">
        <f t="shared" si="41"/>
        <v>1135.0840740740741</v>
      </c>
      <c r="K126" s="75">
        <f t="shared" si="42"/>
        <v>283.77101851851853</v>
      </c>
    </row>
    <row r="127" spans="1:11" ht="15.75" hidden="1">
      <c r="A127" s="27" t="s">
        <v>167</v>
      </c>
      <c r="B127" s="11">
        <v>10</v>
      </c>
      <c r="C127" s="12" t="s">
        <v>168</v>
      </c>
      <c r="D127" s="39"/>
      <c r="E127" s="39"/>
      <c r="F127" s="41">
        <f>F128</f>
        <v>0</v>
      </c>
      <c r="G127" s="39">
        <f>G128</f>
        <v>675598.47</v>
      </c>
      <c r="H127" s="40">
        <f t="shared" si="37"/>
        <v>675598.47</v>
      </c>
      <c r="I127" s="67"/>
      <c r="J127" s="70" t="e">
        <f t="shared" si="41"/>
        <v>#DIV/0!</v>
      </c>
      <c r="K127" s="71" t="e">
        <f t="shared" si="42"/>
        <v>#DIV/0!</v>
      </c>
    </row>
    <row r="128" spans="1:11" ht="31.5" hidden="1">
      <c r="A128" s="27" t="s">
        <v>169</v>
      </c>
      <c r="B128" s="11">
        <v>10</v>
      </c>
      <c r="C128" s="12" t="s">
        <v>170</v>
      </c>
      <c r="D128" s="39"/>
      <c r="E128" s="39"/>
      <c r="F128" s="57"/>
      <c r="G128" s="42">
        <v>675598.47</v>
      </c>
      <c r="H128" s="40">
        <f t="shared" si="37"/>
        <v>675598.47</v>
      </c>
      <c r="I128" s="67"/>
      <c r="J128" s="70" t="e">
        <f t="shared" si="41"/>
        <v>#DIV/0!</v>
      </c>
      <c r="K128" s="71" t="e">
        <f t="shared" si="42"/>
        <v>#DIV/0!</v>
      </c>
    </row>
    <row r="129" spans="1:11" ht="15.75" hidden="1">
      <c r="A129" s="27" t="s">
        <v>171</v>
      </c>
      <c r="B129" s="11">
        <v>10</v>
      </c>
      <c r="C129" s="12" t="s">
        <v>172</v>
      </c>
      <c r="D129" s="59">
        <v>918000</v>
      </c>
      <c r="E129" s="39">
        <v>229500</v>
      </c>
      <c r="F129" s="41">
        <f>F130</f>
        <v>68850</v>
      </c>
      <c r="G129" s="39">
        <f>G130</f>
        <v>412582.96</v>
      </c>
      <c r="H129" s="40">
        <f t="shared" si="37"/>
        <v>343732.96</v>
      </c>
      <c r="I129" s="67">
        <f t="shared" ref="I129:I150" si="53">G129/F129*100</f>
        <v>599.24903413217146</v>
      </c>
      <c r="J129" s="70">
        <f t="shared" si="41"/>
        <v>179.77471023965143</v>
      </c>
      <c r="K129" s="71">
        <f t="shared" si="42"/>
        <v>44.943677559912857</v>
      </c>
    </row>
    <row r="130" spans="1:11" ht="31.5" hidden="1">
      <c r="A130" s="27" t="s">
        <v>173</v>
      </c>
      <c r="B130" s="11">
        <v>10</v>
      </c>
      <c r="C130" s="12" t="s">
        <v>174</v>
      </c>
      <c r="D130" s="59">
        <v>918000</v>
      </c>
      <c r="E130" s="39">
        <v>229500</v>
      </c>
      <c r="F130" s="57">
        <v>68850</v>
      </c>
      <c r="G130" s="42">
        <v>412582.96</v>
      </c>
      <c r="H130" s="40">
        <f t="shared" ref="H130:H150" si="54">G130-F130</f>
        <v>343732.96</v>
      </c>
      <c r="I130" s="67">
        <f t="shared" si="53"/>
        <v>599.24903413217146</v>
      </c>
      <c r="J130" s="70">
        <f t="shared" si="41"/>
        <v>179.77471023965143</v>
      </c>
      <c r="K130" s="71">
        <f t="shared" si="42"/>
        <v>44.943677559912857</v>
      </c>
    </row>
    <row r="131" spans="1:11" s="5" customFormat="1" ht="15.75">
      <c r="A131" s="24" t="s">
        <v>175</v>
      </c>
      <c r="B131" s="9">
        <v>10</v>
      </c>
      <c r="C131" s="10" t="s">
        <v>176</v>
      </c>
      <c r="D131" s="49">
        <f>D132+D192+D196</f>
        <v>1935368869.0699999</v>
      </c>
      <c r="E131" s="49">
        <f t="shared" ref="E131" si="55">E132+E192+E196</f>
        <v>438932719.06999999</v>
      </c>
      <c r="F131" s="49">
        <f>F132+F192+F196</f>
        <v>87498623.069999993</v>
      </c>
      <c r="G131" s="50">
        <f>G132+G192+G194+G196</f>
        <v>239617016.61000001</v>
      </c>
      <c r="H131" s="48">
        <f t="shared" si="54"/>
        <v>152118393.54000002</v>
      </c>
      <c r="I131" s="65">
        <f t="shared" si="53"/>
        <v>273.85232841698939</v>
      </c>
      <c r="J131" s="74">
        <f t="shared" si="41"/>
        <v>54.590830484839394</v>
      </c>
      <c r="K131" s="75">
        <f t="shared" si="42"/>
        <v>12.380948171660053</v>
      </c>
    </row>
    <row r="132" spans="1:11" s="5" customFormat="1" ht="63">
      <c r="A132" s="24" t="s">
        <v>286</v>
      </c>
      <c r="B132" s="9">
        <v>10</v>
      </c>
      <c r="C132" s="10" t="s">
        <v>177</v>
      </c>
      <c r="D132" s="49">
        <f t="shared" ref="D132:E132" si="56">D133+D140+D157+D178</f>
        <v>1750976271</v>
      </c>
      <c r="E132" s="49">
        <f t="shared" si="56"/>
        <v>439046571</v>
      </c>
      <c r="F132" s="49">
        <f>F133+F140+F157+F178</f>
        <v>131713980</v>
      </c>
      <c r="G132" s="50">
        <f>G133+G140+G157+G178</f>
        <v>295344572.94</v>
      </c>
      <c r="H132" s="48">
        <f t="shared" si="54"/>
        <v>163630592.94</v>
      </c>
      <c r="I132" s="65">
        <f t="shared" si="53"/>
        <v>224.23175804117378</v>
      </c>
      <c r="J132" s="74">
        <f t="shared" si="41"/>
        <v>67.269531855653639</v>
      </c>
      <c r="K132" s="75">
        <f t="shared" si="42"/>
        <v>16.867422924659383</v>
      </c>
    </row>
    <row r="133" spans="1:11" s="6" customFormat="1" ht="47.25">
      <c r="A133" s="17" t="s">
        <v>287</v>
      </c>
      <c r="B133" s="15">
        <v>10</v>
      </c>
      <c r="C133" s="16" t="s">
        <v>178</v>
      </c>
      <c r="D133" s="43">
        <f>D134+D136+D138</f>
        <v>14676000</v>
      </c>
      <c r="E133" s="43">
        <f t="shared" ref="E133" si="57">E134+E136+E138</f>
        <v>3669000</v>
      </c>
      <c r="F133" s="43">
        <f>F134+F136+F138</f>
        <v>1100700</v>
      </c>
      <c r="G133" s="36">
        <f>G134+G136+G138</f>
        <v>3669000</v>
      </c>
      <c r="H133" s="37">
        <f t="shared" si="54"/>
        <v>2568300</v>
      </c>
      <c r="I133" s="68">
        <f t="shared" si="53"/>
        <v>333.33333333333337</v>
      </c>
      <c r="J133" s="78">
        <f t="shared" si="41"/>
        <v>100</v>
      </c>
      <c r="K133" s="79">
        <f t="shared" si="42"/>
        <v>25</v>
      </c>
    </row>
    <row r="134" spans="1:11" s="26" customFormat="1" ht="31.5">
      <c r="A134" s="27" t="s">
        <v>179</v>
      </c>
      <c r="B134" s="11">
        <v>10</v>
      </c>
      <c r="C134" s="12" t="s">
        <v>180</v>
      </c>
      <c r="D134" s="39"/>
      <c r="E134" s="39"/>
      <c r="F134" s="41"/>
      <c r="G134" s="39"/>
      <c r="H134" s="40">
        <f t="shared" si="54"/>
        <v>0</v>
      </c>
      <c r="I134" s="67" t="e">
        <f t="shared" si="53"/>
        <v>#DIV/0!</v>
      </c>
      <c r="J134" s="70" t="e">
        <f t="shared" si="41"/>
        <v>#DIV/0!</v>
      </c>
      <c r="K134" s="71" t="e">
        <f t="shared" si="42"/>
        <v>#DIV/0!</v>
      </c>
    </row>
    <row r="135" spans="1:11" s="26" customFormat="1" ht="31.5" hidden="1">
      <c r="A135" s="27" t="s">
        <v>181</v>
      </c>
      <c r="B135" s="11">
        <v>10</v>
      </c>
      <c r="C135" s="12" t="s">
        <v>182</v>
      </c>
      <c r="D135" s="39"/>
      <c r="E135" s="39">
        <v>3669000</v>
      </c>
      <c r="F135" s="41">
        <v>34565100</v>
      </c>
      <c r="G135" s="39">
        <v>34565100</v>
      </c>
      <c r="H135" s="40">
        <f t="shared" si="54"/>
        <v>0</v>
      </c>
      <c r="I135" s="67">
        <f t="shared" si="53"/>
        <v>100</v>
      </c>
      <c r="J135" s="70">
        <f t="shared" ref="J135:J166" si="58">G135/E135*100</f>
        <v>942.08503679476701</v>
      </c>
      <c r="K135" s="71" t="e">
        <f t="shared" ref="K135:K166" si="59">G135/D135*100</f>
        <v>#DIV/0!</v>
      </c>
    </row>
    <row r="136" spans="1:11" s="26" customFormat="1" ht="31.5">
      <c r="A136" s="27" t="s">
        <v>183</v>
      </c>
      <c r="B136" s="11">
        <v>10</v>
      </c>
      <c r="C136" s="12" t="s">
        <v>184</v>
      </c>
      <c r="D136" s="39"/>
      <c r="E136" s="39"/>
      <c r="F136" s="41"/>
      <c r="G136" s="39"/>
      <c r="H136" s="40">
        <f t="shared" si="54"/>
        <v>0</v>
      </c>
      <c r="I136" s="67" t="e">
        <f t="shared" si="53"/>
        <v>#DIV/0!</v>
      </c>
      <c r="J136" s="70" t="e">
        <f t="shared" si="58"/>
        <v>#DIV/0!</v>
      </c>
      <c r="K136" s="71" t="e">
        <f t="shared" si="59"/>
        <v>#DIV/0!</v>
      </c>
    </row>
    <row r="137" spans="1:11" s="26" customFormat="1" ht="47.25" hidden="1">
      <c r="A137" s="27" t="s">
        <v>351</v>
      </c>
      <c r="B137" s="11">
        <v>10</v>
      </c>
      <c r="C137" s="12" t="s">
        <v>185</v>
      </c>
      <c r="D137" s="39"/>
      <c r="E137" s="39">
        <v>3669000</v>
      </c>
      <c r="F137" s="41">
        <v>292646300</v>
      </c>
      <c r="G137" s="39">
        <v>292646300</v>
      </c>
      <c r="H137" s="40">
        <f t="shared" si="54"/>
        <v>0</v>
      </c>
      <c r="I137" s="67">
        <f t="shared" si="53"/>
        <v>100</v>
      </c>
      <c r="J137" s="70">
        <f t="shared" si="58"/>
        <v>7976.1869719269553</v>
      </c>
      <c r="K137" s="71" t="e">
        <f t="shared" si="59"/>
        <v>#DIV/0!</v>
      </c>
    </row>
    <row r="138" spans="1:11" s="26" customFormat="1" ht="15.75">
      <c r="A138" s="27" t="s">
        <v>186</v>
      </c>
      <c r="B138" s="11">
        <v>10</v>
      </c>
      <c r="C138" s="12" t="s">
        <v>187</v>
      </c>
      <c r="D138" s="41">
        <f>D139</f>
        <v>14676000</v>
      </c>
      <c r="E138" s="41">
        <f t="shared" ref="E138" si="60">E139</f>
        <v>3669000</v>
      </c>
      <c r="F138" s="41">
        <f>F139</f>
        <v>1100700</v>
      </c>
      <c r="G138" s="39">
        <v>3669000</v>
      </c>
      <c r="H138" s="40">
        <f t="shared" si="54"/>
        <v>2568300</v>
      </c>
      <c r="I138" s="67">
        <f t="shared" si="53"/>
        <v>333.33333333333337</v>
      </c>
      <c r="J138" s="70">
        <f t="shared" si="58"/>
        <v>100</v>
      </c>
      <c r="K138" s="71">
        <f t="shared" si="59"/>
        <v>25</v>
      </c>
    </row>
    <row r="139" spans="1:11" s="26" customFormat="1" ht="31.5" hidden="1">
      <c r="A139" s="27" t="s">
        <v>188</v>
      </c>
      <c r="B139" s="11">
        <v>10</v>
      </c>
      <c r="C139" s="12" t="s">
        <v>189</v>
      </c>
      <c r="D139" s="39">
        <v>14676000</v>
      </c>
      <c r="E139" s="39">
        <v>3669000</v>
      </c>
      <c r="F139" s="57">
        <v>1100700</v>
      </c>
      <c r="G139" s="42">
        <v>1223000</v>
      </c>
      <c r="H139" s="40">
        <f t="shared" si="54"/>
        <v>122300</v>
      </c>
      <c r="I139" s="67">
        <f t="shared" si="53"/>
        <v>111.11111111111111</v>
      </c>
      <c r="J139" s="70">
        <f t="shared" si="58"/>
        <v>33.333333333333329</v>
      </c>
      <c r="K139" s="71">
        <f t="shared" si="59"/>
        <v>8.3333333333333321</v>
      </c>
    </row>
    <row r="140" spans="1:11" s="6" customFormat="1" ht="47.25">
      <c r="A140" s="17" t="s">
        <v>190</v>
      </c>
      <c r="B140" s="15">
        <v>10</v>
      </c>
      <c r="C140" s="16" t="s">
        <v>191</v>
      </c>
      <c r="D140" s="43">
        <f>D141+D143+D145+D147+D149+D151+D153+D155</f>
        <v>587083300</v>
      </c>
      <c r="E140" s="43">
        <f t="shared" ref="E140" si="61">E141+E143+E145+E147+E149+E151+E153+E155</f>
        <v>145860825</v>
      </c>
      <c r="F140" s="43">
        <f>F141+F143+F145+F147+F149+F151+F153+F155</f>
        <v>43758247.5</v>
      </c>
      <c r="G140" s="36">
        <f>G141+G143+G145+G147+G149+G151+G153+G155</f>
        <v>33993300</v>
      </c>
      <c r="H140" s="37">
        <f t="shared" si="54"/>
        <v>-9764947.5</v>
      </c>
      <c r="I140" s="68">
        <f t="shared" si="53"/>
        <v>77.684326823189167</v>
      </c>
      <c r="J140" s="78">
        <f t="shared" si="58"/>
        <v>23.30529804695675</v>
      </c>
      <c r="K140" s="79">
        <f t="shared" si="59"/>
        <v>5.7902004706998138</v>
      </c>
    </row>
    <row r="141" spans="1:11" s="26" customFormat="1" ht="31.5">
      <c r="A141" s="27" t="s">
        <v>192</v>
      </c>
      <c r="B141" s="11">
        <v>10</v>
      </c>
      <c r="C141" s="12" t="s">
        <v>193</v>
      </c>
      <c r="D141" s="41">
        <f>D142</f>
        <v>3672900</v>
      </c>
      <c r="E141" s="41">
        <f t="shared" ref="E141" si="62">E142</f>
        <v>918225</v>
      </c>
      <c r="F141" s="41">
        <f>F142</f>
        <v>275467.5</v>
      </c>
      <c r="G141" s="39">
        <f>G142</f>
        <v>0</v>
      </c>
      <c r="H141" s="40">
        <f t="shared" si="54"/>
        <v>-275467.5</v>
      </c>
      <c r="I141" s="67">
        <f t="shared" si="53"/>
        <v>0</v>
      </c>
      <c r="J141" s="70">
        <f t="shared" si="58"/>
        <v>0</v>
      </c>
      <c r="K141" s="71">
        <f t="shared" si="59"/>
        <v>0</v>
      </c>
    </row>
    <row r="142" spans="1:11" s="26" customFormat="1" ht="31.5">
      <c r="A142" s="27" t="s">
        <v>194</v>
      </c>
      <c r="B142" s="11">
        <v>10</v>
      </c>
      <c r="C142" s="12" t="s">
        <v>195</v>
      </c>
      <c r="D142" s="59">
        <v>3672900</v>
      </c>
      <c r="E142" s="39">
        <v>918225</v>
      </c>
      <c r="F142" s="41">
        <v>275467.5</v>
      </c>
      <c r="G142" s="39"/>
      <c r="H142" s="40">
        <f t="shared" si="54"/>
        <v>-275467.5</v>
      </c>
      <c r="I142" s="67">
        <f t="shared" si="53"/>
        <v>0</v>
      </c>
      <c r="J142" s="70">
        <f t="shared" si="58"/>
        <v>0</v>
      </c>
      <c r="K142" s="71">
        <f t="shared" si="59"/>
        <v>0</v>
      </c>
    </row>
    <row r="143" spans="1:11" s="26" customFormat="1" ht="94.5" hidden="1">
      <c r="A143" s="27" t="s">
        <v>352</v>
      </c>
      <c r="B143" s="11">
        <v>10</v>
      </c>
      <c r="C143" s="12" t="s">
        <v>196</v>
      </c>
      <c r="D143" s="41">
        <f t="shared" ref="D143:E143" si="63">D144</f>
        <v>0</v>
      </c>
      <c r="E143" s="41">
        <f t="shared" si="63"/>
        <v>0</v>
      </c>
      <c r="F143" s="41">
        <f>F144</f>
        <v>0</v>
      </c>
      <c r="G143" s="39">
        <f>G144</f>
        <v>0</v>
      </c>
      <c r="H143" s="40">
        <f t="shared" si="54"/>
        <v>0</v>
      </c>
      <c r="I143" s="67" t="e">
        <f t="shared" si="53"/>
        <v>#DIV/0!</v>
      </c>
      <c r="J143" s="70" t="e">
        <f t="shared" si="58"/>
        <v>#DIV/0!</v>
      </c>
      <c r="K143" s="71" t="e">
        <f t="shared" si="59"/>
        <v>#DIV/0!</v>
      </c>
    </row>
    <row r="144" spans="1:11" s="26" customFormat="1" ht="46.5" hidden="1" customHeight="1">
      <c r="A144" s="27" t="s">
        <v>353</v>
      </c>
      <c r="B144" s="11">
        <v>10</v>
      </c>
      <c r="C144" s="12" t="s">
        <v>197</v>
      </c>
      <c r="D144" s="39"/>
      <c r="E144" s="39"/>
      <c r="F144" s="41"/>
      <c r="G144" s="39"/>
      <c r="H144" s="40">
        <f t="shared" si="54"/>
        <v>0</v>
      </c>
      <c r="I144" s="67" t="e">
        <f t="shared" si="53"/>
        <v>#DIV/0!</v>
      </c>
      <c r="J144" s="70" t="e">
        <f t="shared" si="58"/>
        <v>#DIV/0!</v>
      </c>
      <c r="K144" s="71" t="e">
        <f t="shared" si="59"/>
        <v>#DIV/0!</v>
      </c>
    </row>
    <row r="145" spans="1:11" s="26" customFormat="1" ht="31.5" hidden="1">
      <c r="A145" s="27" t="s">
        <v>198</v>
      </c>
      <c r="B145" s="11">
        <v>10</v>
      </c>
      <c r="C145" s="12" t="s">
        <v>199</v>
      </c>
      <c r="D145" s="41">
        <f t="shared" ref="D145:E145" si="64">D146</f>
        <v>0</v>
      </c>
      <c r="E145" s="41">
        <f t="shared" si="64"/>
        <v>0</v>
      </c>
      <c r="F145" s="41">
        <f>F146</f>
        <v>0</v>
      </c>
      <c r="G145" s="39">
        <f>G146</f>
        <v>0</v>
      </c>
      <c r="H145" s="40">
        <f t="shared" si="54"/>
        <v>0</v>
      </c>
      <c r="I145" s="67" t="e">
        <f t="shared" si="53"/>
        <v>#DIV/0!</v>
      </c>
      <c r="J145" s="70" t="e">
        <f t="shared" si="58"/>
        <v>#DIV/0!</v>
      </c>
      <c r="K145" s="71" t="e">
        <f t="shared" si="59"/>
        <v>#DIV/0!</v>
      </c>
    </row>
    <row r="146" spans="1:11" s="26" customFormat="1" ht="31.5" hidden="1">
      <c r="A146" s="27" t="s">
        <v>200</v>
      </c>
      <c r="B146" s="11">
        <v>10</v>
      </c>
      <c r="C146" s="12" t="s">
        <v>201</v>
      </c>
      <c r="D146" s="39"/>
      <c r="E146" s="39"/>
      <c r="F146" s="41"/>
      <c r="G146" s="39"/>
      <c r="H146" s="40">
        <f t="shared" si="54"/>
        <v>0</v>
      </c>
      <c r="I146" s="67" t="e">
        <f t="shared" si="53"/>
        <v>#DIV/0!</v>
      </c>
      <c r="J146" s="70" t="e">
        <f t="shared" si="58"/>
        <v>#DIV/0!</v>
      </c>
      <c r="K146" s="71" t="e">
        <f t="shared" si="59"/>
        <v>#DIV/0!</v>
      </c>
    </row>
    <row r="147" spans="1:11" s="26" customFormat="1" ht="78.75">
      <c r="A147" s="27" t="s">
        <v>354</v>
      </c>
      <c r="B147" s="11">
        <v>10</v>
      </c>
      <c r="C147" s="12" t="s">
        <v>202</v>
      </c>
      <c r="D147" s="41">
        <f t="shared" ref="D147:E147" si="65">D148</f>
        <v>306156000</v>
      </c>
      <c r="E147" s="41">
        <f t="shared" si="65"/>
        <v>83864250</v>
      </c>
      <c r="F147" s="41">
        <f>F148</f>
        <v>25159275</v>
      </c>
      <c r="G147" s="39">
        <f>G148</f>
        <v>0</v>
      </c>
      <c r="H147" s="40">
        <f t="shared" si="54"/>
        <v>-25159275</v>
      </c>
      <c r="I147" s="67">
        <f t="shared" si="53"/>
        <v>0</v>
      </c>
      <c r="J147" s="70">
        <f t="shared" si="58"/>
        <v>0</v>
      </c>
      <c r="K147" s="71">
        <f t="shared" si="59"/>
        <v>0</v>
      </c>
    </row>
    <row r="148" spans="1:11" s="26" customFormat="1" ht="78.75">
      <c r="A148" s="27" t="s">
        <v>355</v>
      </c>
      <c r="B148" s="11">
        <v>10</v>
      </c>
      <c r="C148" s="12" t="s">
        <v>203</v>
      </c>
      <c r="D148" s="39">
        <f>296389000+9767000</f>
        <v>306156000</v>
      </c>
      <c r="E148" s="39">
        <f>74097250+9767000</f>
        <v>83864250</v>
      </c>
      <c r="F148" s="41">
        <f>22229175+2930100</f>
        <v>25159275</v>
      </c>
      <c r="G148" s="39"/>
      <c r="H148" s="40">
        <f t="shared" si="54"/>
        <v>-25159275</v>
      </c>
      <c r="I148" s="67">
        <f t="shared" si="53"/>
        <v>0</v>
      </c>
      <c r="J148" s="70">
        <f t="shared" si="58"/>
        <v>0</v>
      </c>
      <c r="K148" s="71">
        <f t="shared" si="59"/>
        <v>0</v>
      </c>
    </row>
    <row r="149" spans="1:11" s="26" customFormat="1" ht="78.75" hidden="1">
      <c r="A149" s="27" t="s">
        <v>356</v>
      </c>
      <c r="B149" s="11">
        <v>10</v>
      </c>
      <c r="C149" s="12" t="s">
        <v>204</v>
      </c>
      <c r="D149" s="41">
        <f t="shared" ref="D149:E149" si="66">D150</f>
        <v>0</v>
      </c>
      <c r="E149" s="41">
        <f t="shared" si="66"/>
        <v>0</v>
      </c>
      <c r="F149" s="41">
        <f>F150</f>
        <v>0</v>
      </c>
      <c r="G149" s="39">
        <f>G150</f>
        <v>0</v>
      </c>
      <c r="H149" s="40">
        <f t="shared" si="54"/>
        <v>0</v>
      </c>
      <c r="I149" s="67" t="e">
        <f t="shared" si="53"/>
        <v>#DIV/0!</v>
      </c>
      <c r="J149" s="70" t="e">
        <f t="shared" si="58"/>
        <v>#DIV/0!</v>
      </c>
      <c r="K149" s="71" t="e">
        <f t="shared" si="59"/>
        <v>#DIV/0!</v>
      </c>
    </row>
    <row r="150" spans="1:11" s="26" customFormat="1" ht="33.75" hidden="1" customHeight="1">
      <c r="A150" s="27" t="s">
        <v>357</v>
      </c>
      <c r="B150" s="11">
        <v>10</v>
      </c>
      <c r="C150" s="12" t="s">
        <v>205</v>
      </c>
      <c r="D150" s="39"/>
      <c r="E150" s="39"/>
      <c r="F150" s="41"/>
      <c r="G150" s="39"/>
      <c r="H150" s="40">
        <f t="shared" si="54"/>
        <v>0</v>
      </c>
      <c r="I150" s="67" t="e">
        <f t="shared" si="53"/>
        <v>#DIV/0!</v>
      </c>
      <c r="J150" s="70" t="e">
        <f t="shared" si="58"/>
        <v>#DIV/0!</v>
      </c>
      <c r="K150" s="71" t="e">
        <f t="shared" si="59"/>
        <v>#DIV/0!</v>
      </c>
    </row>
    <row r="151" spans="1:11" s="26" customFormat="1" ht="33.75" customHeight="1">
      <c r="A151" s="35" t="s">
        <v>374</v>
      </c>
      <c r="B151" s="11"/>
      <c r="C151" s="33" t="s">
        <v>373</v>
      </c>
      <c r="D151" s="41">
        <f t="shared" ref="D151:E151" si="67">D152</f>
        <v>11865700</v>
      </c>
      <c r="E151" s="41">
        <f t="shared" si="67"/>
        <v>1867750</v>
      </c>
      <c r="F151" s="41">
        <f>F152</f>
        <v>560325</v>
      </c>
      <c r="G151" s="39">
        <f>G152</f>
        <v>0</v>
      </c>
      <c r="H151" s="40"/>
      <c r="I151" s="67"/>
      <c r="J151" s="70">
        <f t="shared" si="58"/>
        <v>0</v>
      </c>
      <c r="K151" s="71">
        <f t="shared" si="59"/>
        <v>0</v>
      </c>
    </row>
    <row r="152" spans="1:11" s="26" customFormat="1" ht="33.75" customHeight="1">
      <c r="A152" s="35" t="s">
        <v>375</v>
      </c>
      <c r="B152" s="11"/>
      <c r="C152" s="34" t="s">
        <v>376</v>
      </c>
      <c r="D152" s="59">
        <v>11865700</v>
      </c>
      <c r="E152" s="39">
        <v>1867750</v>
      </c>
      <c r="F152" s="41">
        <v>560325</v>
      </c>
      <c r="G152" s="39"/>
      <c r="H152" s="40"/>
      <c r="I152" s="67"/>
      <c r="J152" s="70">
        <f t="shared" si="58"/>
        <v>0</v>
      </c>
      <c r="K152" s="71">
        <f t="shared" si="59"/>
        <v>0</v>
      </c>
    </row>
    <row r="153" spans="1:11" s="26" customFormat="1" ht="47.25">
      <c r="A153" s="27" t="s">
        <v>358</v>
      </c>
      <c r="B153" s="11">
        <v>10</v>
      </c>
      <c r="C153" s="12" t="s">
        <v>206</v>
      </c>
      <c r="D153" s="41">
        <f t="shared" ref="D153:E153" si="68">D154</f>
        <v>0</v>
      </c>
      <c r="E153" s="41">
        <f t="shared" si="68"/>
        <v>0</v>
      </c>
      <c r="F153" s="41">
        <f>F154</f>
        <v>0</v>
      </c>
      <c r="G153" s="39">
        <f>G154</f>
        <v>0</v>
      </c>
      <c r="H153" s="40">
        <f t="shared" ref="H153:H197" si="69">G153-F153</f>
        <v>0</v>
      </c>
      <c r="I153" s="67" t="e">
        <f t="shared" ref="I153:I197" si="70">G153/F153*100</f>
        <v>#DIV/0!</v>
      </c>
      <c r="J153" s="70" t="e">
        <f t="shared" si="58"/>
        <v>#DIV/0!</v>
      </c>
      <c r="K153" s="71" t="e">
        <f t="shared" si="59"/>
        <v>#DIV/0!</v>
      </c>
    </row>
    <row r="154" spans="1:11" s="26" customFormat="1" ht="63">
      <c r="A154" s="27" t="s">
        <v>359</v>
      </c>
      <c r="B154" s="11">
        <v>10</v>
      </c>
      <c r="C154" s="12" t="s">
        <v>207</v>
      </c>
      <c r="D154" s="39"/>
      <c r="E154" s="39"/>
      <c r="F154" s="41"/>
      <c r="G154" s="39"/>
      <c r="H154" s="40">
        <f t="shared" si="69"/>
        <v>0</v>
      </c>
      <c r="I154" s="67" t="e">
        <f t="shared" si="70"/>
        <v>#DIV/0!</v>
      </c>
      <c r="J154" s="70" t="e">
        <f t="shared" si="58"/>
        <v>#DIV/0!</v>
      </c>
      <c r="K154" s="71" t="e">
        <f t="shared" si="59"/>
        <v>#DIV/0!</v>
      </c>
    </row>
    <row r="155" spans="1:11" s="26" customFormat="1" ht="15.75">
      <c r="A155" s="27" t="s">
        <v>208</v>
      </c>
      <c r="B155" s="11">
        <v>10</v>
      </c>
      <c r="C155" s="12" t="s">
        <v>209</v>
      </c>
      <c r="D155" s="41">
        <f>D156</f>
        <v>265388700</v>
      </c>
      <c r="E155" s="41">
        <f t="shared" ref="E155" si="71">E156</f>
        <v>59210600</v>
      </c>
      <c r="F155" s="41">
        <f>F156</f>
        <v>17763180</v>
      </c>
      <c r="G155" s="39">
        <f>G156</f>
        <v>33993300</v>
      </c>
      <c r="H155" s="40">
        <f t="shared" si="69"/>
        <v>16230120</v>
      </c>
      <c r="I155" s="67">
        <f t="shared" si="70"/>
        <v>191.36945074023907</v>
      </c>
      <c r="J155" s="70">
        <f t="shared" si="58"/>
        <v>57.410835222071718</v>
      </c>
      <c r="K155" s="71">
        <f t="shared" si="59"/>
        <v>12.808872419963624</v>
      </c>
    </row>
    <row r="156" spans="1:11" s="26" customFormat="1" ht="31.5">
      <c r="A156" s="27" t="s">
        <v>210</v>
      </c>
      <c r="B156" s="11">
        <v>10</v>
      </c>
      <c r="C156" s="12" t="s">
        <v>211</v>
      </c>
      <c r="D156" s="59">
        <v>265388700</v>
      </c>
      <c r="E156" s="39">
        <v>59210600</v>
      </c>
      <c r="F156" s="54">
        <v>17763180</v>
      </c>
      <c r="G156" s="42">
        <v>33993300</v>
      </c>
      <c r="H156" s="40">
        <f t="shared" si="69"/>
        <v>16230120</v>
      </c>
      <c r="I156" s="67">
        <f t="shared" si="70"/>
        <v>191.36945074023907</v>
      </c>
      <c r="J156" s="70">
        <f t="shared" si="58"/>
        <v>57.410835222071718</v>
      </c>
      <c r="K156" s="71">
        <f t="shared" si="59"/>
        <v>12.808872419963624</v>
      </c>
    </row>
    <row r="157" spans="1:11" s="6" customFormat="1" ht="31.5">
      <c r="A157" s="17" t="s">
        <v>292</v>
      </c>
      <c r="B157" s="15">
        <v>10</v>
      </c>
      <c r="C157" s="16" t="s">
        <v>212</v>
      </c>
      <c r="D157" s="43">
        <v>1090523900</v>
      </c>
      <c r="E157" s="43">
        <f t="shared" ref="E157" si="72">E158+E160+E162+E164+E166+E168+E170+E172+E174+E176</f>
        <v>272370775</v>
      </c>
      <c r="F157" s="43">
        <f>F158+F160+F162+F164+F166+F168+F170+F172+F174+F176</f>
        <v>81711232.5</v>
      </c>
      <c r="G157" s="36">
        <v>239476576</v>
      </c>
      <c r="H157" s="37">
        <f t="shared" si="69"/>
        <v>157765343.5</v>
      </c>
      <c r="I157" s="68">
        <f t="shared" si="70"/>
        <v>293.07669052721729</v>
      </c>
      <c r="J157" s="78">
        <f t="shared" si="58"/>
        <v>87.923007158165191</v>
      </c>
      <c r="K157" s="79">
        <f t="shared" si="59"/>
        <v>21.959773279613586</v>
      </c>
    </row>
    <row r="158" spans="1:11" s="26" customFormat="1" ht="31.5" hidden="1">
      <c r="A158" s="27" t="s">
        <v>213</v>
      </c>
      <c r="B158" s="11">
        <v>10</v>
      </c>
      <c r="C158" s="12" t="s">
        <v>214</v>
      </c>
      <c r="D158" s="41">
        <f t="shared" ref="D158:E158" si="73">D159</f>
        <v>3531100</v>
      </c>
      <c r="E158" s="41">
        <f t="shared" si="73"/>
        <v>882775</v>
      </c>
      <c r="F158" s="41">
        <f>F159</f>
        <v>264832.5</v>
      </c>
      <c r="G158" s="39">
        <f>G159</f>
        <v>2614000</v>
      </c>
      <c r="H158" s="40">
        <f t="shared" si="69"/>
        <v>2349167.5</v>
      </c>
      <c r="I158" s="67">
        <f t="shared" si="70"/>
        <v>987.03897746688938</v>
      </c>
      <c r="J158" s="70">
        <f t="shared" si="58"/>
        <v>296.11169324006681</v>
      </c>
      <c r="K158" s="71">
        <f t="shared" si="59"/>
        <v>74.027923310016703</v>
      </c>
    </row>
    <row r="159" spans="1:11" s="26" customFormat="1" ht="47.25" hidden="1">
      <c r="A159" s="27" t="s">
        <v>360</v>
      </c>
      <c r="B159" s="11">
        <v>10</v>
      </c>
      <c r="C159" s="12" t="s">
        <v>215</v>
      </c>
      <c r="D159" s="39">
        <v>3531100</v>
      </c>
      <c r="E159" s="39">
        <v>882775</v>
      </c>
      <c r="F159" s="57">
        <v>264832.5</v>
      </c>
      <c r="G159" s="42">
        <v>2614000</v>
      </c>
      <c r="H159" s="40">
        <f t="shared" si="69"/>
        <v>2349167.5</v>
      </c>
      <c r="I159" s="67">
        <f t="shared" si="70"/>
        <v>987.03897746688938</v>
      </c>
      <c r="J159" s="70">
        <f t="shared" si="58"/>
        <v>296.11169324006681</v>
      </c>
      <c r="K159" s="71">
        <f t="shared" si="59"/>
        <v>74.027923310016703</v>
      </c>
    </row>
    <row r="160" spans="1:11" s="26" customFormat="1" ht="78.75" hidden="1">
      <c r="A160" s="27" t="s">
        <v>361</v>
      </c>
      <c r="B160" s="11">
        <v>10</v>
      </c>
      <c r="C160" s="12" t="s">
        <v>216</v>
      </c>
      <c r="D160" s="41">
        <f t="shared" ref="D160:E160" si="74">D161</f>
        <v>0</v>
      </c>
      <c r="E160" s="41">
        <f t="shared" si="74"/>
        <v>0</v>
      </c>
      <c r="F160" s="41">
        <f>F161</f>
        <v>0</v>
      </c>
      <c r="G160" s="39">
        <f>G161</f>
        <v>0</v>
      </c>
      <c r="H160" s="40">
        <f t="shared" si="69"/>
        <v>0</v>
      </c>
      <c r="I160" s="67" t="e">
        <f t="shared" si="70"/>
        <v>#DIV/0!</v>
      </c>
      <c r="J160" s="70" t="e">
        <f t="shared" si="58"/>
        <v>#DIV/0!</v>
      </c>
      <c r="K160" s="71" t="e">
        <f t="shared" si="59"/>
        <v>#DIV/0!</v>
      </c>
    </row>
    <row r="161" spans="1:11" s="26" customFormat="1" ht="78.75" hidden="1">
      <c r="A161" s="27" t="s">
        <v>362</v>
      </c>
      <c r="B161" s="11">
        <v>10</v>
      </c>
      <c r="C161" s="12" t="s">
        <v>217</v>
      </c>
      <c r="D161" s="39"/>
      <c r="E161" s="39"/>
      <c r="F161" s="41"/>
      <c r="G161" s="39"/>
      <c r="H161" s="40">
        <f t="shared" si="69"/>
        <v>0</v>
      </c>
      <c r="I161" s="67" t="e">
        <f t="shared" si="70"/>
        <v>#DIV/0!</v>
      </c>
      <c r="J161" s="70" t="e">
        <f t="shared" si="58"/>
        <v>#DIV/0!</v>
      </c>
      <c r="K161" s="71" t="e">
        <f t="shared" si="59"/>
        <v>#DIV/0!</v>
      </c>
    </row>
    <row r="162" spans="1:11" s="26" customFormat="1" ht="29.25" hidden="1" customHeight="1">
      <c r="A162" s="27" t="s">
        <v>363</v>
      </c>
      <c r="B162" s="11">
        <v>10</v>
      </c>
      <c r="C162" s="12" t="s">
        <v>218</v>
      </c>
      <c r="D162" s="41">
        <f t="shared" ref="D162:E162" si="75">D163</f>
        <v>2308000</v>
      </c>
      <c r="E162" s="41">
        <f t="shared" si="75"/>
        <v>577000</v>
      </c>
      <c r="F162" s="41">
        <f>F163</f>
        <v>173100</v>
      </c>
      <c r="G162" s="39">
        <f>G163</f>
        <v>0</v>
      </c>
      <c r="H162" s="40">
        <f t="shared" si="69"/>
        <v>-173100</v>
      </c>
      <c r="I162" s="67">
        <f t="shared" si="70"/>
        <v>0</v>
      </c>
      <c r="J162" s="70">
        <f t="shared" si="58"/>
        <v>0</v>
      </c>
      <c r="K162" s="71">
        <f t="shared" si="59"/>
        <v>0</v>
      </c>
    </row>
    <row r="163" spans="1:11" s="26" customFormat="1" ht="78.75" hidden="1">
      <c r="A163" s="27" t="s">
        <v>364</v>
      </c>
      <c r="B163" s="11">
        <v>10</v>
      </c>
      <c r="C163" s="12" t="s">
        <v>219</v>
      </c>
      <c r="D163" s="39">
        <v>2308000</v>
      </c>
      <c r="E163" s="39">
        <v>577000</v>
      </c>
      <c r="F163" s="41">
        <v>173100</v>
      </c>
      <c r="G163" s="39"/>
      <c r="H163" s="40">
        <f t="shared" si="69"/>
        <v>-173100</v>
      </c>
      <c r="I163" s="67">
        <f t="shared" si="70"/>
        <v>0</v>
      </c>
      <c r="J163" s="70">
        <f t="shared" si="58"/>
        <v>0</v>
      </c>
      <c r="K163" s="71">
        <f t="shared" si="59"/>
        <v>0</v>
      </c>
    </row>
    <row r="164" spans="1:11" s="26" customFormat="1" ht="63" hidden="1">
      <c r="A164" s="27" t="s">
        <v>365</v>
      </c>
      <c r="B164" s="11">
        <v>10</v>
      </c>
      <c r="C164" s="12" t="s">
        <v>220</v>
      </c>
      <c r="D164" s="41">
        <f t="shared" ref="D164:E164" si="76">D165</f>
        <v>575300</v>
      </c>
      <c r="E164" s="41">
        <f t="shared" si="76"/>
        <v>143825</v>
      </c>
      <c r="F164" s="41">
        <f>F165</f>
        <v>43147.5</v>
      </c>
      <c r="G164" s="39">
        <f>G165</f>
        <v>0</v>
      </c>
      <c r="H164" s="40">
        <f t="shared" si="69"/>
        <v>-43147.5</v>
      </c>
      <c r="I164" s="67">
        <f t="shared" si="70"/>
        <v>0</v>
      </c>
      <c r="J164" s="70">
        <f t="shared" si="58"/>
        <v>0</v>
      </c>
      <c r="K164" s="71">
        <f t="shared" si="59"/>
        <v>0</v>
      </c>
    </row>
    <row r="165" spans="1:11" s="26" customFormat="1" ht="78.75" hidden="1">
      <c r="A165" s="27" t="s">
        <v>366</v>
      </c>
      <c r="B165" s="11">
        <v>10</v>
      </c>
      <c r="C165" s="12" t="s">
        <v>221</v>
      </c>
      <c r="D165" s="62">
        <v>575300</v>
      </c>
      <c r="E165" s="39">
        <v>143825</v>
      </c>
      <c r="F165" s="41">
        <v>43147.5</v>
      </c>
      <c r="G165" s="39"/>
      <c r="H165" s="40">
        <f t="shared" si="69"/>
        <v>-43147.5</v>
      </c>
      <c r="I165" s="67">
        <f t="shared" si="70"/>
        <v>0</v>
      </c>
      <c r="J165" s="70">
        <f t="shared" si="58"/>
        <v>0</v>
      </c>
      <c r="K165" s="71">
        <f t="shared" si="59"/>
        <v>0</v>
      </c>
    </row>
    <row r="166" spans="1:11" s="26" customFormat="1" ht="47.25" hidden="1">
      <c r="A166" s="27" t="s">
        <v>222</v>
      </c>
      <c r="B166" s="11">
        <v>10</v>
      </c>
      <c r="C166" s="12" t="s">
        <v>223</v>
      </c>
      <c r="D166" s="41">
        <f t="shared" ref="D166:E166" si="77">D167</f>
        <v>4033000</v>
      </c>
      <c r="E166" s="41">
        <f t="shared" si="77"/>
        <v>1008250</v>
      </c>
      <c r="F166" s="41">
        <f>F167</f>
        <v>302475</v>
      </c>
      <c r="G166" s="39">
        <f>G167</f>
        <v>339000</v>
      </c>
      <c r="H166" s="40">
        <f t="shared" si="69"/>
        <v>36525</v>
      </c>
      <c r="I166" s="67">
        <f t="shared" si="70"/>
        <v>112.07537813042401</v>
      </c>
      <c r="J166" s="70">
        <f t="shared" si="58"/>
        <v>33.6226134391272</v>
      </c>
      <c r="K166" s="71">
        <f t="shared" si="59"/>
        <v>8.4056533597817999</v>
      </c>
    </row>
    <row r="167" spans="1:11" s="26" customFormat="1" ht="47.25" hidden="1">
      <c r="A167" s="27" t="s">
        <v>224</v>
      </c>
      <c r="B167" s="11">
        <v>10</v>
      </c>
      <c r="C167" s="12" t="s">
        <v>225</v>
      </c>
      <c r="D167" s="39">
        <v>4033000</v>
      </c>
      <c r="E167" s="39">
        <v>1008250</v>
      </c>
      <c r="F167" s="57">
        <v>302475</v>
      </c>
      <c r="G167" s="42">
        <v>339000</v>
      </c>
      <c r="H167" s="40">
        <f t="shared" si="69"/>
        <v>36525</v>
      </c>
      <c r="I167" s="67">
        <f t="shared" si="70"/>
        <v>112.07537813042401</v>
      </c>
      <c r="J167" s="70">
        <f t="shared" ref="J167:J197" si="78">G167/E167*100</f>
        <v>33.6226134391272</v>
      </c>
      <c r="K167" s="71">
        <f t="shared" ref="K167:K197" si="79">G167/D167*100</f>
        <v>8.4056533597817999</v>
      </c>
    </row>
    <row r="168" spans="1:11" s="26" customFormat="1" ht="47.25" hidden="1">
      <c r="A168" s="27" t="s">
        <v>226</v>
      </c>
      <c r="B168" s="11">
        <v>10</v>
      </c>
      <c r="C168" s="12" t="s">
        <v>227</v>
      </c>
      <c r="D168" s="41">
        <f t="shared" ref="D168:E168" si="80">D169</f>
        <v>1060883000</v>
      </c>
      <c r="E168" s="41">
        <f t="shared" si="80"/>
        <v>265220750</v>
      </c>
      <c r="F168" s="41">
        <f>F169</f>
        <v>79566225</v>
      </c>
      <c r="G168" s="39">
        <f>G169</f>
        <v>61363860</v>
      </c>
      <c r="H168" s="40">
        <f t="shared" si="69"/>
        <v>-18202365</v>
      </c>
      <c r="I168" s="67">
        <f t="shared" si="70"/>
        <v>77.123000368560895</v>
      </c>
      <c r="J168" s="70">
        <f t="shared" si="78"/>
        <v>23.136900110568273</v>
      </c>
      <c r="K168" s="71">
        <f t="shared" si="79"/>
        <v>5.7842250276420684</v>
      </c>
    </row>
    <row r="169" spans="1:11" s="26" customFormat="1" ht="47.25" hidden="1">
      <c r="A169" s="27" t="s">
        <v>228</v>
      </c>
      <c r="B169" s="11">
        <v>10</v>
      </c>
      <c r="C169" s="12" t="s">
        <v>229</v>
      </c>
      <c r="D169" s="62">
        <v>1060883000</v>
      </c>
      <c r="E169" s="39">
        <v>265220750</v>
      </c>
      <c r="F169" s="57">
        <v>79566225</v>
      </c>
      <c r="G169" s="42">
        <v>61363860</v>
      </c>
      <c r="H169" s="40">
        <f t="shared" si="69"/>
        <v>-18202365</v>
      </c>
      <c r="I169" s="67">
        <f t="shared" si="70"/>
        <v>77.123000368560895</v>
      </c>
      <c r="J169" s="70">
        <f t="shared" si="78"/>
        <v>23.136900110568273</v>
      </c>
      <c r="K169" s="71">
        <f t="shared" si="79"/>
        <v>5.7842250276420684</v>
      </c>
    </row>
    <row r="170" spans="1:11" s="26" customFormat="1" ht="94.5" hidden="1">
      <c r="A170" s="27" t="s">
        <v>230</v>
      </c>
      <c r="B170" s="11">
        <v>10</v>
      </c>
      <c r="C170" s="12" t="s">
        <v>231</v>
      </c>
      <c r="D170" s="41">
        <f t="shared" ref="D170:E170" si="81">D171</f>
        <v>10694600</v>
      </c>
      <c r="E170" s="41">
        <f t="shared" si="81"/>
        <v>2673650</v>
      </c>
      <c r="F170" s="41">
        <f>F171</f>
        <v>802095</v>
      </c>
      <c r="G170" s="39">
        <f>G171</f>
        <v>0</v>
      </c>
      <c r="H170" s="40">
        <f t="shared" si="69"/>
        <v>-802095</v>
      </c>
      <c r="I170" s="67">
        <f t="shared" si="70"/>
        <v>0</v>
      </c>
      <c r="J170" s="70">
        <f t="shared" si="78"/>
        <v>0</v>
      </c>
      <c r="K170" s="71">
        <f t="shared" si="79"/>
        <v>0</v>
      </c>
    </row>
    <row r="171" spans="1:11" s="26" customFormat="1" ht="94.5" hidden="1">
      <c r="A171" s="27" t="s">
        <v>232</v>
      </c>
      <c r="B171" s="11">
        <v>10</v>
      </c>
      <c r="C171" s="12" t="s">
        <v>233</v>
      </c>
      <c r="D171" s="39">
        <v>10694600</v>
      </c>
      <c r="E171" s="39">
        <v>2673650</v>
      </c>
      <c r="F171" s="41">
        <v>802095</v>
      </c>
      <c r="G171" s="39"/>
      <c r="H171" s="40">
        <f t="shared" si="69"/>
        <v>-802095</v>
      </c>
      <c r="I171" s="67">
        <f t="shared" si="70"/>
        <v>0</v>
      </c>
      <c r="J171" s="70">
        <f t="shared" si="78"/>
        <v>0</v>
      </c>
      <c r="K171" s="71">
        <f t="shared" si="79"/>
        <v>0</v>
      </c>
    </row>
    <row r="172" spans="1:11" s="26" customFormat="1" ht="110.25" hidden="1">
      <c r="A172" s="27" t="s">
        <v>234</v>
      </c>
      <c r="B172" s="11">
        <v>10</v>
      </c>
      <c r="C172" s="12" t="s">
        <v>235</v>
      </c>
      <c r="D172" s="41">
        <f t="shared" ref="D172:E172" si="82">D173</f>
        <v>5398000</v>
      </c>
      <c r="E172" s="41">
        <f t="shared" si="82"/>
        <v>1349500</v>
      </c>
      <c r="F172" s="41">
        <f>F173</f>
        <v>404850</v>
      </c>
      <c r="G172" s="39">
        <f>G173</f>
        <v>345000</v>
      </c>
      <c r="H172" s="40">
        <f t="shared" si="69"/>
        <v>-59850</v>
      </c>
      <c r="I172" s="67">
        <f t="shared" si="70"/>
        <v>85.216746943312344</v>
      </c>
      <c r="J172" s="70">
        <f t="shared" si="78"/>
        <v>25.565024082993702</v>
      </c>
      <c r="K172" s="71">
        <f t="shared" si="79"/>
        <v>6.3912560207484255</v>
      </c>
    </row>
    <row r="173" spans="1:11" s="26" customFormat="1" ht="94.5" hidden="1">
      <c r="A173" s="27" t="s">
        <v>236</v>
      </c>
      <c r="B173" s="11">
        <v>10</v>
      </c>
      <c r="C173" s="12" t="s">
        <v>237</v>
      </c>
      <c r="D173" s="39">
        <v>5398000</v>
      </c>
      <c r="E173" s="60">
        <v>1349500</v>
      </c>
      <c r="F173" s="57">
        <v>404850</v>
      </c>
      <c r="G173" s="42">
        <v>345000</v>
      </c>
      <c r="H173" s="40">
        <f t="shared" si="69"/>
        <v>-59850</v>
      </c>
      <c r="I173" s="67">
        <f t="shared" si="70"/>
        <v>85.216746943312344</v>
      </c>
      <c r="J173" s="70">
        <f t="shared" si="78"/>
        <v>25.565024082993702</v>
      </c>
      <c r="K173" s="71">
        <f t="shared" si="79"/>
        <v>6.3912560207484255</v>
      </c>
    </row>
    <row r="174" spans="1:11" s="26" customFormat="1" ht="94.5" hidden="1">
      <c r="A174" s="27" t="s">
        <v>238</v>
      </c>
      <c r="B174" s="11">
        <v>10</v>
      </c>
      <c r="C174" s="12" t="s">
        <v>239</v>
      </c>
      <c r="D174" s="41">
        <f t="shared" ref="D174:E174" si="83">D175</f>
        <v>0</v>
      </c>
      <c r="E174" s="41">
        <f t="shared" si="83"/>
        <v>0</v>
      </c>
      <c r="F174" s="41">
        <f>F175</f>
        <v>0</v>
      </c>
      <c r="G174" s="39">
        <f>G175</f>
        <v>0</v>
      </c>
      <c r="H174" s="40">
        <f t="shared" si="69"/>
        <v>0</v>
      </c>
      <c r="I174" s="67" t="e">
        <f t="shared" si="70"/>
        <v>#DIV/0!</v>
      </c>
      <c r="J174" s="70" t="e">
        <f t="shared" si="78"/>
        <v>#DIV/0!</v>
      </c>
      <c r="K174" s="71" t="e">
        <f t="shared" si="79"/>
        <v>#DIV/0!</v>
      </c>
    </row>
    <row r="175" spans="1:11" s="26" customFormat="1" ht="78.75" hidden="1">
      <c r="A175" s="27" t="s">
        <v>240</v>
      </c>
      <c r="B175" s="11">
        <v>10</v>
      </c>
      <c r="C175" s="12" t="s">
        <v>241</v>
      </c>
      <c r="D175" s="39"/>
      <c r="E175" s="39"/>
      <c r="F175" s="41"/>
      <c r="G175" s="39"/>
      <c r="H175" s="40">
        <f t="shared" si="69"/>
        <v>0</v>
      </c>
      <c r="I175" s="67" t="e">
        <f t="shared" si="70"/>
        <v>#DIV/0!</v>
      </c>
      <c r="J175" s="70" t="e">
        <f t="shared" si="78"/>
        <v>#DIV/0!</v>
      </c>
      <c r="K175" s="71" t="e">
        <f t="shared" si="79"/>
        <v>#DIV/0!</v>
      </c>
    </row>
    <row r="176" spans="1:11" s="26" customFormat="1" ht="94.5" hidden="1">
      <c r="A176" s="27" t="s">
        <v>242</v>
      </c>
      <c r="B176" s="11">
        <v>10</v>
      </c>
      <c r="C176" s="12" t="s">
        <v>243</v>
      </c>
      <c r="D176" s="41">
        <f t="shared" ref="D176:E176" si="84">D177</f>
        <v>2060100</v>
      </c>
      <c r="E176" s="41">
        <f t="shared" si="84"/>
        <v>515025</v>
      </c>
      <c r="F176" s="41">
        <f>F177</f>
        <v>154507.5</v>
      </c>
      <c r="G176" s="39">
        <f>G177</f>
        <v>0</v>
      </c>
      <c r="H176" s="40">
        <f t="shared" si="69"/>
        <v>-154507.5</v>
      </c>
      <c r="I176" s="67">
        <f t="shared" si="70"/>
        <v>0</v>
      </c>
      <c r="J176" s="70">
        <f t="shared" si="78"/>
        <v>0</v>
      </c>
      <c r="K176" s="71">
        <f t="shared" si="79"/>
        <v>0</v>
      </c>
    </row>
    <row r="177" spans="1:11" s="26" customFormat="1" ht="110.25" hidden="1">
      <c r="A177" s="27" t="s">
        <v>244</v>
      </c>
      <c r="B177" s="11">
        <v>10</v>
      </c>
      <c r="C177" s="12" t="s">
        <v>245</v>
      </c>
      <c r="D177" s="39">
        <v>2060100</v>
      </c>
      <c r="E177" s="39">
        <v>515025</v>
      </c>
      <c r="F177" s="41">
        <v>154507.5</v>
      </c>
      <c r="G177" s="39"/>
      <c r="H177" s="40">
        <f t="shared" si="69"/>
        <v>-154507.5</v>
      </c>
      <c r="I177" s="67">
        <f t="shared" si="70"/>
        <v>0</v>
      </c>
      <c r="J177" s="70">
        <f t="shared" si="78"/>
        <v>0</v>
      </c>
      <c r="K177" s="71">
        <f t="shared" si="79"/>
        <v>0</v>
      </c>
    </row>
    <row r="178" spans="1:11" s="6" customFormat="1" ht="16.5" customHeight="1">
      <c r="A178" s="17" t="s">
        <v>246</v>
      </c>
      <c r="B178" s="15">
        <v>10</v>
      </c>
      <c r="C178" s="16" t="s">
        <v>247</v>
      </c>
      <c r="D178" s="43">
        <f>D179+D181+D183+D185+D188+D190</f>
        <v>58693071</v>
      </c>
      <c r="E178" s="43">
        <f t="shared" ref="E178" si="85">E179+E181+E183+E185+E188+E190</f>
        <v>17145971</v>
      </c>
      <c r="F178" s="43">
        <f>F179+F181+F183+F185+F188+F190</f>
        <v>5143800</v>
      </c>
      <c r="G178" s="36">
        <f>G179+G181+G183+G185+G188+G190</f>
        <v>18205696.939999998</v>
      </c>
      <c r="H178" s="37">
        <f t="shared" si="69"/>
        <v>13061896.939999998</v>
      </c>
      <c r="I178" s="68">
        <f t="shared" si="70"/>
        <v>353.93477468019745</v>
      </c>
      <c r="J178" s="78">
        <f t="shared" si="78"/>
        <v>106.1806119933365</v>
      </c>
      <c r="K178" s="79">
        <f t="shared" si="79"/>
        <v>31.018477359959572</v>
      </c>
    </row>
    <row r="179" spans="1:11" ht="63">
      <c r="A179" s="27" t="s">
        <v>248</v>
      </c>
      <c r="B179" s="11">
        <v>10</v>
      </c>
      <c r="C179" s="12" t="s">
        <v>249</v>
      </c>
      <c r="D179" s="41">
        <f>D180</f>
        <v>0</v>
      </c>
      <c r="E179" s="41">
        <f t="shared" ref="E179" si="86">E180</f>
        <v>0</v>
      </c>
      <c r="F179" s="41">
        <f>F180</f>
        <v>0</v>
      </c>
      <c r="G179" s="39">
        <f>G180</f>
        <v>0</v>
      </c>
      <c r="H179" s="40">
        <f t="shared" si="69"/>
        <v>0</v>
      </c>
      <c r="I179" s="67" t="e">
        <f t="shared" si="70"/>
        <v>#DIV/0!</v>
      </c>
      <c r="J179" s="70" t="e">
        <f t="shared" si="78"/>
        <v>#DIV/0!</v>
      </c>
      <c r="K179" s="71" t="e">
        <f t="shared" si="79"/>
        <v>#DIV/0!</v>
      </c>
    </row>
    <row r="180" spans="1:11" ht="78.75">
      <c r="A180" s="27" t="s">
        <v>250</v>
      </c>
      <c r="B180" s="11">
        <v>10</v>
      </c>
      <c r="C180" s="12" t="s">
        <v>251</v>
      </c>
      <c r="D180" s="39"/>
      <c r="E180" s="39"/>
      <c r="F180" s="41"/>
      <c r="G180" s="39"/>
      <c r="H180" s="40">
        <f t="shared" si="69"/>
        <v>0</v>
      </c>
      <c r="I180" s="67" t="e">
        <f t="shared" si="70"/>
        <v>#DIV/0!</v>
      </c>
      <c r="J180" s="70" t="e">
        <f t="shared" si="78"/>
        <v>#DIV/0!</v>
      </c>
      <c r="K180" s="71" t="e">
        <f t="shared" si="79"/>
        <v>#DIV/0!</v>
      </c>
    </row>
    <row r="181" spans="1:11" ht="78.75">
      <c r="A181" s="27" t="s">
        <v>252</v>
      </c>
      <c r="B181" s="11">
        <v>10</v>
      </c>
      <c r="C181" s="12" t="s">
        <v>253</v>
      </c>
      <c r="D181" s="41">
        <f t="shared" ref="D181:E181" si="87">D182</f>
        <v>13717871</v>
      </c>
      <c r="E181" s="41">
        <f t="shared" si="87"/>
        <v>3429446</v>
      </c>
      <c r="F181" s="41">
        <f>F182</f>
        <v>1028842.5</v>
      </c>
      <c r="G181" s="39">
        <f>G182</f>
        <v>4590517.67</v>
      </c>
      <c r="H181" s="40">
        <f t="shared" si="69"/>
        <v>3561675.17</v>
      </c>
      <c r="I181" s="67">
        <f t="shared" si="70"/>
        <v>446.18274128450173</v>
      </c>
      <c r="J181" s="70">
        <f t="shared" si="78"/>
        <v>133.8559542853277</v>
      </c>
      <c r="K181" s="71">
        <f t="shared" si="79"/>
        <v>33.463776339637541</v>
      </c>
    </row>
    <row r="182" spans="1:11" ht="94.5">
      <c r="A182" s="27" t="s">
        <v>254</v>
      </c>
      <c r="B182" s="11">
        <v>10</v>
      </c>
      <c r="C182" s="12" t="s">
        <v>255</v>
      </c>
      <c r="D182" s="39">
        <f>10000+13707900-29</f>
        <v>13717871</v>
      </c>
      <c r="E182" s="60">
        <f>2500+3426975-29</f>
        <v>3429446</v>
      </c>
      <c r="F182" s="41">
        <f>750+1028092.5</f>
        <v>1028842.5</v>
      </c>
      <c r="G182" s="39">
        <v>4590517.67</v>
      </c>
      <c r="H182" s="40">
        <f t="shared" si="69"/>
        <v>3561675.17</v>
      </c>
      <c r="I182" s="67">
        <f t="shared" si="70"/>
        <v>446.18274128450173</v>
      </c>
      <c r="J182" s="70">
        <f t="shared" si="78"/>
        <v>133.8559542853277</v>
      </c>
      <c r="K182" s="71">
        <f t="shared" si="79"/>
        <v>33.463776339637541</v>
      </c>
    </row>
    <row r="183" spans="1:11" ht="78.75">
      <c r="A183" s="27" t="s">
        <v>256</v>
      </c>
      <c r="B183" s="11">
        <v>10</v>
      </c>
      <c r="C183" s="12" t="s">
        <v>257</v>
      </c>
      <c r="D183" s="41">
        <f t="shared" ref="D183:E183" si="88">D184</f>
        <v>45700</v>
      </c>
      <c r="E183" s="41">
        <f t="shared" si="88"/>
        <v>11425</v>
      </c>
      <c r="F183" s="41">
        <f>F184</f>
        <v>3427.5</v>
      </c>
      <c r="G183" s="39">
        <f>G184</f>
        <v>0</v>
      </c>
      <c r="H183" s="40">
        <f t="shared" si="69"/>
        <v>-3427.5</v>
      </c>
      <c r="I183" s="67">
        <f t="shared" si="70"/>
        <v>0</v>
      </c>
      <c r="J183" s="70">
        <f t="shared" si="78"/>
        <v>0</v>
      </c>
      <c r="K183" s="71">
        <f t="shared" si="79"/>
        <v>0</v>
      </c>
    </row>
    <row r="184" spans="1:11" ht="63">
      <c r="A184" s="27" t="s">
        <v>258</v>
      </c>
      <c r="B184" s="11">
        <v>10</v>
      </c>
      <c r="C184" s="12" t="s">
        <v>259</v>
      </c>
      <c r="D184" s="39">
        <v>45700</v>
      </c>
      <c r="E184" s="39">
        <v>11425</v>
      </c>
      <c r="F184" s="41">
        <v>3427.5</v>
      </c>
      <c r="G184" s="39"/>
      <c r="H184" s="40">
        <f t="shared" si="69"/>
        <v>-3427.5</v>
      </c>
      <c r="I184" s="67">
        <f t="shared" si="70"/>
        <v>0</v>
      </c>
      <c r="J184" s="70">
        <f t="shared" si="78"/>
        <v>0</v>
      </c>
      <c r="K184" s="71">
        <f t="shared" si="79"/>
        <v>0</v>
      </c>
    </row>
    <row r="185" spans="1:11" ht="63">
      <c r="A185" s="27" t="s">
        <v>260</v>
      </c>
      <c r="B185" s="11">
        <v>10</v>
      </c>
      <c r="C185" s="12" t="s">
        <v>261</v>
      </c>
      <c r="D185" s="41">
        <f t="shared" ref="D185:E186" si="89">D186</f>
        <v>0</v>
      </c>
      <c r="E185" s="41">
        <f t="shared" si="89"/>
        <v>0</v>
      </c>
      <c r="F185" s="41">
        <f>F186</f>
        <v>0</v>
      </c>
      <c r="G185" s="39">
        <f>G186</f>
        <v>0</v>
      </c>
      <c r="H185" s="40">
        <f t="shared" si="69"/>
        <v>0</v>
      </c>
      <c r="I185" s="67" t="e">
        <f t="shared" si="70"/>
        <v>#DIV/0!</v>
      </c>
      <c r="J185" s="70" t="e">
        <f t="shared" si="78"/>
        <v>#DIV/0!</v>
      </c>
      <c r="K185" s="71" t="e">
        <f t="shared" si="79"/>
        <v>#DIV/0!</v>
      </c>
    </row>
    <row r="186" spans="1:11" ht="94.5">
      <c r="A186" s="27" t="s">
        <v>262</v>
      </c>
      <c r="B186" s="11">
        <v>10</v>
      </c>
      <c r="C186" s="12" t="s">
        <v>263</v>
      </c>
      <c r="D186" s="41">
        <f t="shared" si="89"/>
        <v>0</v>
      </c>
      <c r="E186" s="41">
        <f t="shared" si="89"/>
        <v>0</v>
      </c>
      <c r="F186" s="41">
        <f>F187</f>
        <v>0</v>
      </c>
      <c r="G186" s="39">
        <f>G187</f>
        <v>0</v>
      </c>
      <c r="H186" s="40">
        <f t="shared" si="69"/>
        <v>0</v>
      </c>
      <c r="I186" s="67" t="e">
        <f t="shared" si="70"/>
        <v>#DIV/0!</v>
      </c>
      <c r="J186" s="70" t="e">
        <f t="shared" si="78"/>
        <v>#DIV/0!</v>
      </c>
      <c r="K186" s="71" t="e">
        <f t="shared" si="79"/>
        <v>#DIV/0!</v>
      </c>
    </row>
    <row r="187" spans="1:11" ht="110.25">
      <c r="A187" s="27" t="s">
        <v>264</v>
      </c>
      <c r="B187" s="11">
        <v>10</v>
      </c>
      <c r="C187" s="12" t="s">
        <v>265</v>
      </c>
      <c r="D187" s="39"/>
      <c r="E187" s="39"/>
      <c r="F187" s="41"/>
      <c r="G187" s="39"/>
      <c r="H187" s="40">
        <f t="shared" si="69"/>
        <v>0</v>
      </c>
      <c r="I187" s="67" t="e">
        <f t="shared" si="70"/>
        <v>#DIV/0!</v>
      </c>
      <c r="J187" s="70" t="e">
        <f t="shared" si="78"/>
        <v>#DIV/0!</v>
      </c>
      <c r="K187" s="71" t="e">
        <f t="shared" si="79"/>
        <v>#DIV/0!</v>
      </c>
    </row>
    <row r="188" spans="1:11" ht="94.5">
      <c r="A188" s="27" t="s">
        <v>266</v>
      </c>
      <c r="B188" s="11">
        <v>10</v>
      </c>
      <c r="C188" s="12" t="s">
        <v>267</v>
      </c>
      <c r="D188" s="41">
        <f t="shared" ref="D188:E188" si="90">D189</f>
        <v>0</v>
      </c>
      <c r="E188" s="41">
        <f t="shared" si="90"/>
        <v>0</v>
      </c>
      <c r="F188" s="41">
        <f>F189</f>
        <v>0</v>
      </c>
      <c r="G188" s="39">
        <f>G189</f>
        <v>0</v>
      </c>
      <c r="H188" s="40">
        <f t="shared" si="69"/>
        <v>0</v>
      </c>
      <c r="I188" s="67" t="e">
        <f t="shared" si="70"/>
        <v>#DIV/0!</v>
      </c>
      <c r="J188" s="70" t="e">
        <f t="shared" si="78"/>
        <v>#DIV/0!</v>
      </c>
      <c r="K188" s="71" t="e">
        <f t="shared" si="79"/>
        <v>#DIV/0!</v>
      </c>
    </row>
    <row r="189" spans="1:11" ht="110.25">
      <c r="A189" s="27" t="s">
        <v>268</v>
      </c>
      <c r="B189" s="11">
        <v>10</v>
      </c>
      <c r="C189" s="12" t="s">
        <v>269</v>
      </c>
      <c r="D189" s="39"/>
      <c r="E189" s="39"/>
      <c r="F189" s="41"/>
      <c r="G189" s="39"/>
      <c r="H189" s="40">
        <f t="shared" si="69"/>
        <v>0</v>
      </c>
      <c r="I189" s="67" t="e">
        <f t="shared" si="70"/>
        <v>#DIV/0!</v>
      </c>
      <c r="J189" s="70" t="e">
        <f t="shared" si="78"/>
        <v>#DIV/0!</v>
      </c>
      <c r="K189" s="71" t="e">
        <f t="shared" si="79"/>
        <v>#DIV/0!</v>
      </c>
    </row>
    <row r="190" spans="1:11" ht="31.5">
      <c r="A190" s="27" t="s">
        <v>270</v>
      </c>
      <c r="B190" s="11">
        <v>10</v>
      </c>
      <c r="C190" s="12" t="s">
        <v>271</v>
      </c>
      <c r="D190" s="41">
        <f>D191</f>
        <v>44929500</v>
      </c>
      <c r="E190" s="41">
        <f t="shared" ref="E190" si="91">E191</f>
        <v>13705100</v>
      </c>
      <c r="F190" s="41">
        <f>F191</f>
        <v>4111530</v>
      </c>
      <c r="G190" s="39">
        <f>G191</f>
        <v>13615179.27</v>
      </c>
      <c r="H190" s="40">
        <f t="shared" si="69"/>
        <v>9503649.2699999996</v>
      </c>
      <c r="I190" s="67">
        <f t="shared" si="70"/>
        <v>331.14629517478897</v>
      </c>
      <c r="J190" s="70">
        <f t="shared" si="78"/>
        <v>99.343888552436681</v>
      </c>
      <c r="K190" s="71">
        <f t="shared" si="79"/>
        <v>30.303429305912594</v>
      </c>
    </row>
    <row r="191" spans="1:11" ht="47.25">
      <c r="A191" s="27" t="s">
        <v>272</v>
      </c>
      <c r="B191" s="11">
        <v>10</v>
      </c>
      <c r="C191" s="12" t="s">
        <v>273</v>
      </c>
      <c r="D191" s="39">
        <v>44929500</v>
      </c>
      <c r="E191" s="39">
        <f>6061300+7643800</f>
        <v>13705100</v>
      </c>
      <c r="F191" s="57">
        <f>1818390+2293140</f>
        <v>4111530</v>
      </c>
      <c r="G191" s="42">
        <v>13615179.27</v>
      </c>
      <c r="H191" s="40">
        <f t="shared" si="69"/>
        <v>9503649.2699999996</v>
      </c>
      <c r="I191" s="67">
        <f t="shared" si="70"/>
        <v>331.14629517478897</v>
      </c>
      <c r="J191" s="70">
        <f t="shared" si="78"/>
        <v>99.343888552436681</v>
      </c>
      <c r="K191" s="71">
        <f t="shared" si="79"/>
        <v>30.303429305912594</v>
      </c>
    </row>
    <row r="192" spans="1:11" s="5" customFormat="1" ht="31.5">
      <c r="A192" s="24" t="s">
        <v>274</v>
      </c>
      <c r="B192" s="9">
        <v>10</v>
      </c>
      <c r="C192" s="10" t="s">
        <v>275</v>
      </c>
      <c r="D192" s="49">
        <f t="shared" ref="D192:E192" si="92">D193</f>
        <v>247508600</v>
      </c>
      <c r="E192" s="49">
        <f t="shared" si="92"/>
        <v>63002150</v>
      </c>
      <c r="F192" s="49">
        <f>F193</f>
        <v>18900645</v>
      </c>
      <c r="G192" s="50">
        <f>G193</f>
        <v>8595467</v>
      </c>
      <c r="H192" s="48">
        <f t="shared" si="69"/>
        <v>-10305178</v>
      </c>
      <c r="I192" s="65">
        <f t="shared" si="70"/>
        <v>45.477109379071457</v>
      </c>
      <c r="J192" s="74">
        <f t="shared" si="78"/>
        <v>13.643132813721436</v>
      </c>
      <c r="K192" s="75">
        <f t="shared" si="79"/>
        <v>3.4727952887293614</v>
      </c>
    </row>
    <row r="193" spans="1:11" s="6" customFormat="1" ht="47.25">
      <c r="A193" s="17" t="s">
        <v>289</v>
      </c>
      <c r="B193" s="15">
        <v>10</v>
      </c>
      <c r="C193" s="16" t="s">
        <v>276</v>
      </c>
      <c r="D193" s="80">
        <v>247508600</v>
      </c>
      <c r="E193" s="36">
        <v>63002150</v>
      </c>
      <c r="F193" s="43">
        <v>18900645</v>
      </c>
      <c r="G193" s="36">
        <v>8595467</v>
      </c>
      <c r="H193" s="37">
        <f t="shared" si="69"/>
        <v>-10305178</v>
      </c>
      <c r="I193" s="68">
        <f t="shared" si="70"/>
        <v>45.477109379071457</v>
      </c>
      <c r="J193" s="78">
        <f t="shared" si="78"/>
        <v>13.643132813721436</v>
      </c>
      <c r="K193" s="79">
        <f t="shared" si="79"/>
        <v>3.4727952887293614</v>
      </c>
    </row>
    <row r="194" spans="1:11" s="6" customFormat="1" ht="31.5">
      <c r="A194" s="24" t="s">
        <v>385</v>
      </c>
      <c r="B194" s="15"/>
      <c r="C194" s="10" t="s">
        <v>387</v>
      </c>
      <c r="D194" s="84">
        <f>D195</f>
        <v>0</v>
      </c>
      <c r="E194" s="84">
        <f t="shared" ref="E194:H194" si="93">E195</f>
        <v>0</v>
      </c>
      <c r="F194" s="84">
        <f t="shared" si="93"/>
        <v>0</v>
      </c>
      <c r="G194" s="84">
        <f t="shared" si="93"/>
        <v>778456.6</v>
      </c>
      <c r="H194" s="84">
        <f t="shared" si="93"/>
        <v>0</v>
      </c>
      <c r="I194" s="68" t="e">
        <f t="shared" si="70"/>
        <v>#DIV/0!</v>
      </c>
      <c r="J194" s="78" t="e">
        <f t="shared" si="78"/>
        <v>#DIV/0!</v>
      </c>
      <c r="K194" s="79" t="e">
        <f t="shared" si="79"/>
        <v>#DIV/0!</v>
      </c>
    </row>
    <row r="195" spans="1:11" s="6" customFormat="1" ht="36.75" customHeight="1">
      <c r="A195" s="17" t="s">
        <v>388</v>
      </c>
      <c r="B195" s="15"/>
      <c r="C195" s="12" t="s">
        <v>386</v>
      </c>
      <c r="D195" s="84">
        <v>0</v>
      </c>
      <c r="E195" s="43">
        <v>0</v>
      </c>
      <c r="F195" s="43">
        <v>0</v>
      </c>
      <c r="G195" s="36">
        <v>778456.6</v>
      </c>
      <c r="H195" s="37"/>
      <c r="I195" s="68" t="e">
        <f t="shared" si="70"/>
        <v>#DIV/0!</v>
      </c>
      <c r="J195" s="78" t="e">
        <f t="shared" si="78"/>
        <v>#DIV/0!</v>
      </c>
      <c r="K195" s="79" t="e">
        <f t="shared" si="79"/>
        <v>#DIV/0!</v>
      </c>
    </row>
    <row r="196" spans="1:11" s="5" customFormat="1" ht="78.75">
      <c r="A196" s="24" t="s">
        <v>284</v>
      </c>
      <c r="B196" s="9">
        <v>10</v>
      </c>
      <c r="C196" s="10" t="s">
        <v>277</v>
      </c>
      <c r="D196" s="49">
        <f t="shared" ref="D196:E196" si="94">D197</f>
        <v>-63116001.93</v>
      </c>
      <c r="E196" s="49">
        <f t="shared" si="94"/>
        <v>-63116001.93</v>
      </c>
      <c r="F196" s="49">
        <f>F197</f>
        <v>-63116001.93</v>
      </c>
      <c r="G196" s="50">
        <f>G197</f>
        <v>-65101479.93</v>
      </c>
      <c r="H196" s="48">
        <f t="shared" si="69"/>
        <v>-1985478</v>
      </c>
      <c r="I196" s="65">
        <f t="shared" si="70"/>
        <v>103.1457600913981</v>
      </c>
      <c r="J196" s="74">
        <f t="shared" si="78"/>
        <v>103.1457600913981</v>
      </c>
      <c r="K196" s="75">
        <f t="shared" si="79"/>
        <v>103.1457600913981</v>
      </c>
    </row>
    <row r="197" spans="1:11" s="6" customFormat="1" ht="50.25" customHeight="1" thickBot="1">
      <c r="A197" s="18" t="s">
        <v>283</v>
      </c>
      <c r="B197" s="19">
        <v>10</v>
      </c>
      <c r="C197" s="20" t="s">
        <v>278</v>
      </c>
      <c r="D197" s="81">
        <v>-63116001.93</v>
      </c>
      <c r="E197" s="81">
        <v>-63116001.93</v>
      </c>
      <c r="F197" s="81">
        <v>-63116001.93</v>
      </c>
      <c r="G197" s="81">
        <v>-65101479.93</v>
      </c>
      <c r="H197" s="58">
        <f t="shared" si="69"/>
        <v>-1985478</v>
      </c>
      <c r="I197" s="69">
        <f t="shared" si="70"/>
        <v>103.1457600913981</v>
      </c>
      <c r="J197" s="82">
        <f t="shared" si="78"/>
        <v>103.1457600913981</v>
      </c>
      <c r="K197" s="83">
        <f t="shared" si="79"/>
        <v>103.1457600913981</v>
      </c>
    </row>
    <row r="198" spans="1:11" ht="15.75">
      <c r="A198" s="21"/>
      <c r="B198" s="22"/>
      <c r="C198" s="22"/>
      <c r="D198" s="21"/>
      <c r="E198" s="21"/>
      <c r="F198" s="21"/>
      <c r="G198" s="21"/>
      <c r="H198" s="21"/>
      <c r="I198" s="21"/>
    </row>
    <row r="199" spans="1:11" ht="15.75">
      <c r="A199" s="21"/>
      <c r="B199" s="22"/>
      <c r="C199" s="22"/>
      <c r="D199" s="21"/>
      <c r="E199" s="21"/>
      <c r="F199" s="21"/>
      <c r="G199" s="21"/>
      <c r="H199" s="21"/>
      <c r="I199" s="21"/>
    </row>
  </sheetData>
  <mergeCells count="14">
    <mergeCell ref="J5:J6"/>
    <mergeCell ref="K5:K6"/>
    <mergeCell ref="A1:I1"/>
    <mergeCell ref="A2:I2"/>
    <mergeCell ref="H5:H6"/>
    <mergeCell ref="I5:I6"/>
    <mergeCell ref="G5:G6"/>
    <mergeCell ref="F5:F6"/>
    <mergeCell ref="C5:C6"/>
    <mergeCell ref="B5:B6"/>
    <mergeCell ref="A5:A6"/>
    <mergeCell ref="A3:I3"/>
    <mergeCell ref="D5:D6"/>
    <mergeCell ref="E5:E6"/>
  </mergeCells>
  <pageMargins left="0.39370078740157477" right="0.3937007874015747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42801 - Доходы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Поликарпов</dc:creator>
  <cp:lastModifiedBy>Трифонова Г.В.</cp:lastModifiedBy>
  <cp:lastPrinted>2013-02-08T11:03:26Z</cp:lastPrinted>
  <dcterms:created xsi:type="dcterms:W3CDTF">2013-01-18T04:33:22Z</dcterms:created>
  <dcterms:modified xsi:type="dcterms:W3CDTF">2013-04-05T08:32:28Z</dcterms:modified>
</cp:coreProperties>
</file>